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15" yWindow="-15" windowWidth="14400" windowHeight="11640" tabRatio="921"/>
  </bookViews>
  <sheets>
    <sheet name="GLAVA PREDRAČUNA" sheetId="1" r:id="rId1"/>
    <sheet name="G.O.I DELA_1.FAZA_JR" sheetId="2" r:id="rId2"/>
  </sheets>
  <definedNames>
    <definedName name="_xlnm.Print_Area" localSheetId="1">'G.O.I DELA_1.FAZA_JR'!$A$1:$F$309</definedName>
    <definedName name="Print_Area" localSheetId="1">'G.O.I DELA_1.FAZA_JR'!$A$1:$F$310</definedName>
    <definedName name="Print_Area" localSheetId="0">'GLAVA PREDRAČUNA'!$A$1:$D$44</definedName>
    <definedName name="Print_Titles" localSheetId="0">'GLAVA PREDRAČUNA'!#REF!</definedName>
    <definedName name="su_montdela">#REF!</definedName>
    <definedName name="SU_NABAVAMAT">#REF!</definedName>
    <definedName name="SU_ZEMDELA">#REF!</definedName>
  </definedNames>
  <calcPr calcId="124519"/>
</workbook>
</file>

<file path=xl/calcChain.xml><?xml version="1.0" encoding="utf-8"?>
<calcChain xmlns="http://schemas.openxmlformats.org/spreadsheetml/2006/main">
  <c r="D106" i="2"/>
  <c r="F240" l="1"/>
  <c r="F249"/>
  <c r="F254" l="1"/>
  <c r="F251"/>
  <c r="F250"/>
  <c r="F248"/>
  <c r="F247"/>
  <c r="F246"/>
  <c r="F245"/>
  <c r="F244"/>
  <c r="F242"/>
  <c r="F241"/>
  <c r="D238"/>
  <c r="F238" s="1"/>
  <c r="F239"/>
  <c r="D237"/>
  <c r="F237" s="1"/>
  <c r="F306"/>
  <c r="F305"/>
  <c r="F304"/>
  <c r="F303"/>
  <c r="F236"/>
  <c r="F235"/>
  <c r="F234"/>
  <c r="F102"/>
  <c r="D174"/>
  <c r="F174" s="1"/>
  <c r="D172"/>
  <c r="F172" s="1"/>
  <c r="F104"/>
  <c r="F302"/>
  <c r="F301"/>
  <c r="F300"/>
  <c r="F179"/>
  <c r="F180"/>
  <c r="D182"/>
  <c r="F182" s="1"/>
  <c r="D181"/>
  <c r="F181" s="1"/>
  <c r="D176"/>
  <c r="D178"/>
  <c r="F178" s="1"/>
  <c r="D177"/>
  <c r="F177"/>
  <c r="D173"/>
  <c r="F173" s="1"/>
  <c r="D107"/>
  <c r="F107" s="1"/>
  <c r="F106"/>
  <c r="D105"/>
  <c r="F105" s="1"/>
  <c r="D103"/>
  <c r="F103" s="1"/>
  <c r="F101"/>
  <c r="F183"/>
  <c r="F108"/>
  <c r="F175"/>
  <c r="F112"/>
  <c r="F111"/>
  <c r="F110"/>
  <c r="F257" l="1"/>
  <c r="F7" s="1"/>
  <c r="F114"/>
  <c r="F5" s="1"/>
  <c r="F308"/>
  <c r="F14" s="1"/>
  <c r="F15" s="1"/>
  <c r="F185"/>
  <c r="F6" s="1"/>
  <c r="F10" l="1"/>
  <c r="F17" s="1"/>
  <c r="F18" s="1"/>
  <c r="F19" s="1"/>
</calcChain>
</file>

<file path=xl/sharedStrings.xml><?xml version="1.0" encoding="utf-8"?>
<sst xmlns="http://schemas.openxmlformats.org/spreadsheetml/2006/main" count="469" uniqueCount="286">
  <si>
    <r>
      <t>Dobava in vgrajevanje betona C25/30 XC1 v AB temeljno ploščo preseka 0,30 m</t>
    </r>
    <r>
      <rPr>
        <vertAlign val="superscript"/>
        <sz val="9"/>
        <rFont val="Swis721 Cn BT"/>
        <family val="2"/>
      </rPr>
      <t>3</t>
    </r>
    <r>
      <rPr>
        <sz val="9"/>
        <rFont val="Swis721 Cn BT"/>
        <family val="2"/>
      </rPr>
      <t>/m</t>
    </r>
    <r>
      <rPr>
        <vertAlign val="superscript"/>
        <sz val="9"/>
        <rFont val="Swis721 Cn BT"/>
        <family val="2"/>
      </rPr>
      <t>2</t>
    </r>
    <r>
      <rPr>
        <sz val="9"/>
        <rFont val="Swis721 Cn BT"/>
        <family val="2"/>
      </rPr>
      <t>-m</t>
    </r>
    <r>
      <rPr>
        <vertAlign val="superscript"/>
        <sz val="9"/>
        <rFont val="Swis721 Cn BT"/>
        <family val="2"/>
      </rPr>
      <t>1</t>
    </r>
    <r>
      <rPr>
        <sz val="9"/>
        <rFont val="Swis721 Cn BT"/>
        <family val="2"/>
      </rPr>
      <t>. Beton iz naravno prane frakcije granulacije 0 - 32 mm; kompletno z vsemi prenosi, transporti in vsemi pomožnimi deli po splošnih določilih za betonska dela.</t>
    </r>
  </si>
  <si>
    <r>
      <rPr>
        <b/>
        <sz val="9"/>
        <rFont val="Swis721 Cn BT"/>
        <family val="2"/>
      </rPr>
      <t>Beton poševnih stopniščnih ram</t>
    </r>
    <r>
      <rPr>
        <sz val="9"/>
        <rFont val="Swis721 Cn BT"/>
        <family val="2"/>
      </rPr>
      <t>, in nastopnih ploskev stopnic: izdelava, dobava in vgrajevanje betona C 25/30; XC1; dmax = 16,00 mm; zaščitni sloj d = 2,0-3,0 cm v A.B. konstrukcije stopnišč -poševni podesti prereza: od 0,12 do 0,20 m</t>
    </r>
    <r>
      <rPr>
        <vertAlign val="superscript"/>
        <sz val="9"/>
        <rFont val="Swis721 Cn BT"/>
        <family val="2"/>
      </rPr>
      <t>3</t>
    </r>
    <r>
      <rPr>
        <sz val="9"/>
        <rFont val="Swis721 Cn BT"/>
        <family val="2"/>
      </rPr>
      <t>/m</t>
    </r>
    <r>
      <rPr>
        <vertAlign val="superscript"/>
        <sz val="9"/>
        <rFont val="Swis721 Cn BT"/>
        <family val="2"/>
      </rPr>
      <t>2</t>
    </r>
    <r>
      <rPr>
        <sz val="9"/>
        <rFont val="Swis721 Cn BT"/>
        <family val="2"/>
      </rPr>
      <t>, z vsemi pomožnimi deli in prenosi na objektu. Beton iz naravno prane frakcije granulacije 0 - 16 mm. Podesti niso montažne izvedbe.</t>
    </r>
  </si>
  <si>
    <t>S500B do Φ 12 mm.</t>
  </si>
  <si>
    <t>S500B nad Φ 14 mm.</t>
  </si>
  <si>
    <t>MREŽE S500 (NETO)</t>
  </si>
  <si>
    <r>
      <t xml:space="preserve">Betonsko železo - S 500: </t>
    </r>
    <r>
      <rPr>
        <sz val="9"/>
        <rFont val="Swis721 Cn BT"/>
        <family val="2"/>
      </rPr>
      <t>Dobava, rezanje, krivljenje in polaganje ter vezanje armature, z vsemi pomožnimi deli, transporti in prenosi na objektu do mesta vgrajevanja (srednje zahtevna armatura). V ceni upoštevati tudi ves vezni material za vezanje armature, potrebne podložke za armaturo, ki zagotavljajo zadostno zaščitno debelino po statičnem projektu - glej detaj v armaturnem načrtu. Konstruktivni distančniki kot nosilni elementi zgornje armature se obračunajo kot je zajeto v armaturnem načrtu - zajeto v skupni količini vgrajenega železa.</t>
    </r>
    <r>
      <rPr>
        <b/>
        <sz val="9"/>
        <rFont val="Swis721 Cn BT"/>
        <family val="2"/>
      </rPr>
      <t xml:space="preserve"> Kvaliteta armature mora ustrezati standardu duktilnosti B ( SIST EN 1992:2005, dodatek C, tč.C3 )</t>
    </r>
  </si>
  <si>
    <t>pod točkovnimi temelji</t>
  </si>
  <si>
    <t>dobava osnovnega in pomožnega materiala</t>
  </si>
  <si>
    <t>10.</t>
  </si>
  <si>
    <t>a.</t>
  </si>
  <si>
    <t>b.</t>
  </si>
  <si>
    <t>c.</t>
  </si>
  <si>
    <t>d.</t>
  </si>
  <si>
    <t>e.</t>
  </si>
  <si>
    <t>f.</t>
  </si>
  <si>
    <t>g.</t>
  </si>
  <si>
    <t>h.</t>
  </si>
  <si>
    <t>a./</t>
  </si>
  <si>
    <t>A.2./</t>
  </si>
  <si>
    <t>ZIDARSKA DELA:</t>
  </si>
  <si>
    <t>B.1./</t>
  </si>
  <si>
    <t>BETONSKA DELA:</t>
  </si>
  <si>
    <t>TESARSKA DELA:</t>
  </si>
  <si>
    <t>1.</t>
  </si>
  <si>
    <t>2.</t>
  </si>
  <si>
    <t>3.</t>
  </si>
  <si>
    <t>4.</t>
  </si>
  <si>
    <t>5.</t>
  </si>
  <si>
    <t>Splošna določila:</t>
  </si>
  <si>
    <t>Splošno:</t>
  </si>
  <si>
    <t>Za vse nejasnosti ali variantne rešitve se je obvezno posvetovati s projektantom.</t>
  </si>
  <si>
    <t>6.</t>
  </si>
  <si>
    <t>7.</t>
  </si>
  <si>
    <t>VZIDAVE</t>
  </si>
  <si>
    <t>Vse vzidave in zidarske obdelave morajo biti izvršene v skladu s projektno dokumentacijo ali po zahtevah v drugi dokumentaciji.</t>
  </si>
  <si>
    <t xml:space="preserve">Materjal za vgrajevanje elementov, kot za zidarsko obdelavo mora po kvaliteti ustrezati določilom veljavnih predpisov </t>
  </si>
  <si>
    <t xml:space="preserve">Standardi za vzidave in zidarske obdelave zajemajo, poleg del opisanih v posamezni postavki, še:
 - merjenje in označevanje lege vzidave elementa;
 - dolbljenje oz. drug način priprave ležišča pred zalivanjem;
 -nameščanje, sidranje, opiranje, podpiranje in vezanje elementa za vzidavo;
Dobava elementov načeloma ni upoštevana pri vzidavi temveč v obrtniških delih; upoštevati jo je treba samo, če je to v posamezni postavki za vzidave posebej navedeno.
</t>
  </si>
  <si>
    <t>8.</t>
  </si>
  <si>
    <t>IZOLACIJE</t>
  </si>
  <si>
    <t>Vsa dela morajo biti izvršena tako, da je zagotovljena funkcionalnost, stabilnost, varnost, natančnost in življenjska doba posameznih elementov.</t>
  </si>
  <si>
    <t>9.</t>
  </si>
  <si>
    <t>snemanje vseh potrebnih izmer na objektu pred pričetkom izvajanja del.</t>
  </si>
  <si>
    <t>pregled in čiščenje podloge</t>
  </si>
  <si>
    <t>vsa dela na objektu vključno z vsemi dajatvami</t>
  </si>
  <si>
    <t>kg</t>
  </si>
  <si>
    <t>kom</t>
  </si>
  <si>
    <t>Kot izolacije se smatra vse vrste hidroizolacij temeljev, tlakov, zidov in stropov.
Kvaliteta dela in vgrajeni materjali morajo ustrezati določilom veljavnih tehničnih predpisov, normativov in standardov.
Standardi za izolacijska dela vsebujejo poleg izdelave, opisane v posamezni postavki, še:
- vsa dela in ukrepe po določilih veljavnih predpisov varstva pri delu;
- pripravo izolacijskega materjala s prenosom do mesta vgraditve;
 - napravo izolacij po opisu in tehničnih pogojih proizvajalca</t>
  </si>
  <si>
    <t>GRADBENA DELA:</t>
  </si>
  <si>
    <t>OBRTNIŠKA DELA:</t>
  </si>
  <si>
    <t>A./</t>
  </si>
  <si>
    <t>B./</t>
  </si>
  <si>
    <t>1./</t>
  </si>
  <si>
    <t>2./</t>
  </si>
  <si>
    <t>3./</t>
  </si>
  <si>
    <t>4./</t>
  </si>
  <si>
    <t>prevoz materiala in orodja na objekt z vsem potrebnim nakladanjem, ekspeditom, razkladanjem in notranjim transportom do mesta vgrajevanja ter polaganje po opisu posamezne postavke.</t>
  </si>
  <si>
    <t>Vgrajeni material za ta dela mora po kvaliteti ustrezati določilom veljavnih tehničnih predpisov</t>
  </si>
  <si>
    <t>Storitve kooperanta obsegajo (če ni z medsebojno pogodbo drugače določeno)</t>
  </si>
  <si>
    <t>nanos izravnalne mase, kjer je to zahtevano po opisu posamezne postavke</t>
  </si>
  <si>
    <t>odstranjevanje preostalega materiala, odnos in odvoz iz gradbišča, končno čiščenje in zavarovanje izvedenih del do predaje in podobno.</t>
  </si>
  <si>
    <t>12.</t>
  </si>
  <si>
    <t>2.1.</t>
  </si>
  <si>
    <t>2.4.</t>
  </si>
  <si>
    <t>3.1.</t>
  </si>
  <si>
    <t>3.2.</t>
  </si>
  <si>
    <t>4.1.</t>
  </si>
  <si>
    <t>4.2.</t>
  </si>
  <si>
    <t>4.3.</t>
  </si>
  <si>
    <t>2.2.</t>
  </si>
  <si>
    <t>2.3.</t>
  </si>
  <si>
    <t>FAZA: PGD - projekt</t>
  </si>
  <si>
    <t>PREDRAČUN</t>
  </si>
  <si>
    <t>popis del s količinami</t>
  </si>
  <si>
    <t>SIST EN 12620:2002</t>
  </si>
  <si>
    <t>Enotne cene morajo vsebovati:</t>
  </si>
  <si>
    <t xml:space="preserve"> - vsa potrebna dokumentacija za začetek del.</t>
  </si>
  <si>
    <t xml:space="preserve"> - vsa potrebna pripravljalna in pospravljalna dela</t>
  </si>
  <si>
    <t xml:space="preserve"> - pregled in čiščenje podloge, nanos izravnalne mase, kjer je to potrebno.</t>
  </si>
  <si>
    <t xml:space="preserve"> - snemanje potrebnih izmer na gradbišču in po načrtih.</t>
  </si>
  <si>
    <t xml:space="preserve"> - prenos in obeleževanje višinskih točk na objektu.</t>
  </si>
  <si>
    <t xml:space="preserve"> - po potrebi izdelava vzorca in vgradnja le-tega na objektu.</t>
  </si>
  <si>
    <t xml:space="preserve"> - ves potrebni material: glavni, pomožni, pritrdilni in vezni material.</t>
  </si>
  <si>
    <t xml:space="preserve"> - vse potrebne transporte in prenose.</t>
  </si>
  <si>
    <t xml:space="preserve"> - ustrezno začasno skladiščenje na delovišču.</t>
  </si>
  <si>
    <t xml:space="preserve"> - vsa potrebna pomožna sredstva za montažo in demontažo na objektu.</t>
  </si>
  <si>
    <t xml:space="preserve"> - uporabo vse potrebne mehanizacije ali drugih delovnih sredstev z vsemi stroški povezanimi s tem.</t>
  </si>
  <si>
    <t xml:space="preserve"> - usklajevanje z osnovnim načrtom in posvetovanje s projektantom.</t>
  </si>
  <si>
    <t xml:space="preserve"> - vso potrebno delo do končnega izdelka.</t>
  </si>
  <si>
    <t xml:space="preserve"> - vso potrebno zunanje (tehnolog, laboratorij) in notranje kontrole kakovosti.</t>
  </si>
  <si>
    <t xml:space="preserve"> - vsa potrebna dokazovanja kakovosti materiala, pravilnega načina izvedbe in izvedenih del (certifikati uporabljenih materialov, meritve tlačne trdnosti, poročila, itd.).</t>
  </si>
  <si>
    <t xml:space="preserve"> - terminsko usklajevanje del z ostalimi izvajalci na objektu.</t>
  </si>
  <si>
    <t xml:space="preserve"> - vse potrebne ukrepe za doseganje zahtevane kakovosti in rokov iz potrjenega terminskega plana izvajalca.</t>
  </si>
  <si>
    <t xml:space="preserve"> - popravilo morebitne povzročene škode ostalim izvajalcem na gradbišču (popravila zidov oz. oblog sten poškodovanih ob polaganju asfalta).</t>
  </si>
  <si>
    <t xml:space="preserve"> - čiščenje prostorov, nakladanje in odvoz odpadnega materiala na stalno deponijo.</t>
  </si>
  <si>
    <t xml:space="preserve"> - plačilo komunalnega prispevka za stalno deponijo odpadnega materiala.</t>
  </si>
  <si>
    <t xml:space="preserve"> - vsi ukrepi za zaščito delavcev na gradbišču, skladno z veljavnimi predpisi s področja varnosti in zdravja pri delu.</t>
  </si>
  <si>
    <t xml:space="preserve"> - izdelava vseh potrebnih detajlov in dopolnilnih del, katera je potrebno izvesti za dokončanje posameznih del tudi, če potrebni detajli in zaključki niso podrobno navedeni in opisani v popisu del in so ta dopolnila nujna za pravilno funkcioniranje posameznih sistemov in elementov objekta.</t>
  </si>
  <si>
    <t xml:space="preserve"> - vsa potrebna dokumentacija o izvedenih delih.</t>
  </si>
  <si>
    <t>Betonska dela se morajo izvajati po določilih veljavnih tehničnih predpisih in normativih v soglasju s SIST EN 206-1 (uporaba skupaj s SIST 1026).</t>
  </si>
  <si>
    <t>Standardi za betonska dela vsebujejo poleg izdelave opisane v posameznih postavkah, še vsa potrebna pomožna dela in sicer:</t>
  </si>
  <si>
    <t>dela in ukrepe po določilih veljavnih predpisih varstva pri delu.</t>
  </si>
  <si>
    <t>čiščenje in močenje opažev neposredno pred betoniranjem.</t>
  </si>
  <si>
    <t>čiščenje betonskega železa od blata, maščob in rje, ki se lušči, postavljanje podložk in začasno vezanje armature k opažu.</t>
  </si>
  <si>
    <t>razna popravila opažev pri betoniranju.</t>
  </si>
  <si>
    <t>2.5.</t>
  </si>
  <si>
    <t>vmetavanje betona v opaže, premeščanje lijaka med betoniranjem, premeščanje vibratorjev, ipd.</t>
  </si>
  <si>
    <t>2.6.</t>
  </si>
  <si>
    <t>čiščenje prostorov in delovnih naprav po končanem delu.</t>
  </si>
  <si>
    <t>2.7.</t>
  </si>
  <si>
    <t>nega betona (zaščita in močenje betona) skladno s projektom betona.</t>
  </si>
  <si>
    <t>Pred pričetkom vgrajevanja betona morata biti opaž in armatura popolnoma zalit z betonom;</t>
  </si>
  <si>
    <t>beton mora biti gost in brez gnezd. Armatura mora ostati na svojem mestu in mora biti obdana s predpisanim zaščitnim slojem betona (glej statični izračun).</t>
  </si>
  <si>
    <t>višina prostega pada betona ne sme biti večja od 1,00 m. V primeru da se mora beton vmetavati z večje višine je potrebno, da bi preprečili segregacijo, uporabiti eno od priznanih metod za vgrajevanje betona.</t>
  </si>
  <si>
    <t>3.3.</t>
  </si>
  <si>
    <t>kvaliteta betona mora ustrezati zahtevam splošnih določil za betonska dela in opisu del.</t>
  </si>
  <si>
    <t>3.4.</t>
  </si>
  <si>
    <t xml:space="preserve">kot vidne konstrukcije se smatrajo vse tiste konstrukcije iz betona, ki ostanejo po izdelavi neometane ali neobložene. Betonske površine morajo biti ravne in vertikalne skladno z DIN normativi za ustrezne objekte (DIN 18802). Vidne betonske površine ne smejo biti krpane ali kako drugače zidarsko obdelane. Dopustna je samo obdelava odprtin za vezanje opažev in sicer tako,  da se jih zapre s plastičnimi čepi. </t>
  </si>
  <si>
    <t>Opis dela:</t>
  </si>
  <si>
    <t>ročno vgrajevanje z ročnim ali strojnim zgoščevanjem betona v konstrukcije določenega preseka po opisu del.</t>
  </si>
  <si>
    <t>naprava in transport betona s prenosom vsega materiala do mesta vgrajevanja.</t>
  </si>
  <si>
    <t>vsa pomožna dela po opisu splošnih določil za betonska dela.</t>
  </si>
  <si>
    <t>Obračun:</t>
  </si>
  <si>
    <t>5.1.</t>
  </si>
  <si>
    <t>AB plošče in stene - požarna odpornost REI 60.</t>
  </si>
  <si>
    <t>Vse betonske površine mora izvajalec predati popolnoma ravne, vse neravnine, ki bi jih bilo eventuelno potrebno izravnati bodo upoštevane kot nekvalitetne  in gredo na račun izvajalca betonskih del.</t>
  </si>
  <si>
    <t>V primeru da posamezne postavke v popisu ne zajemajo celotnega opisa potrebnega za funkcionalno dokončanje dela, mora ponudnik izvedbo le tega vključiti v ceno na enoto!</t>
  </si>
  <si>
    <t>Za obliko in mesto morebitne delovne rege oz. prekinitve betoniranja se je treba predhodno dogovoriti s projektantom - statikom.</t>
  </si>
  <si>
    <t>Za izvajalca del so merodajne marke betonov, ki so navedene v posamezni postavki popisa oziroma v statičnem računu in armaturnih načrtih. V primeru neskladnosti velja tolmačenje statika.</t>
  </si>
  <si>
    <t>Standardi, ki se nanašajo AB oziroma materiale, ki se uporabljajo pri AB delih.</t>
  </si>
  <si>
    <t>Cement – 1. del: Sestava, zahteve in merila skladnosti za običajne cemente</t>
  </si>
  <si>
    <t>SIST EN 197-1:2002</t>
  </si>
  <si>
    <t>Agregati za beton</t>
  </si>
  <si>
    <t>Lahki agregati – 1. del: Lahki agregati za beton, malto in injekcijsko malto</t>
  </si>
  <si>
    <t>SIST EN 13055-1:2002</t>
  </si>
  <si>
    <t>Beton - 1.del - Specifikacija, lastnosti, proizvodnja in skladnost</t>
  </si>
  <si>
    <t>SIST EN 206-1:2003</t>
  </si>
  <si>
    <t>SIST EN 206-1:2003/A1:2004</t>
  </si>
  <si>
    <t>SIST EN 206-1:2003/A2:2005</t>
  </si>
  <si>
    <t>SIST EN 1026:2004</t>
  </si>
  <si>
    <t>Armatura</t>
  </si>
  <si>
    <t>slovensko tehnično soglasje STS-05/007</t>
  </si>
  <si>
    <t>STS-05/012 za armaturne mreže</t>
  </si>
  <si>
    <t>STS-06/042 za rezano in krivljeno armaturo</t>
  </si>
  <si>
    <t>Betonarna ki proizvede beton o kontroli proizvodnje:</t>
  </si>
  <si>
    <t>Certifikat kontrole proizvodnje s strani certifikacijskega organa</t>
  </si>
  <si>
    <t>Kemijski dodatki za beton</t>
  </si>
  <si>
    <t>SIST EN 934-2:2002</t>
  </si>
  <si>
    <t>SIST EN 934-4:2002</t>
  </si>
  <si>
    <t>SIST EN 934-6:2002</t>
  </si>
  <si>
    <t>Konstrukcije iz betona morajo biti ravne, izdelane po opažnem načrtu, brez votlih mest in brez iztekanj cementnega gela na stikih opažev. Nega betona vsebuje zaščito vgrajenega betona do polne trdnosti pred prevelikim izhlapevanjem vode iz betona, kakor tudi zaščito pred nizkimi temperaturami.  Izvajalec mora pustiti v vseh betonskih konstrukcijah odprtine za montažo instalacij.  
Splošno o izgledu betonov:  Vsi betoni morajo biti izdelani v  kvalitetnem opažu in ravni. Izgled betona mora slediti določilom, ki izhajajo iz smernic DBV/BDZ, osnova pa po DIN 18217 in DIN 18500, zatevani razred določen pri posameznih postavkah. Za natančnejšo definicijo zahtev glej tehnično poročilo.</t>
  </si>
  <si>
    <t>Opaži morajo biti izdelani točno po merah v načrtu, z vsemi potrebnimi podporami, horizontalno in vertikalno povezavo, tako da so stabilni in sposobni za obtežbo z betonom. Notranje površine morajo biti čiste in ravne.</t>
  </si>
  <si>
    <t>Opaži morajo biti izdelani tako da se razopaževanje opravi brez pretresov in poškodovanja konstrukcije in opažev samih.</t>
  </si>
  <si>
    <t>Obračun se vrši po opisu v posamezni postavki, s tem da se upoštevajo pri obračunu notranje površine opažev, to je vidne površine konstrukcije.</t>
  </si>
  <si>
    <t>Standardi za tesarska dela vsebujejo poleg izdelave same, po opisu v posameznem opisu, še vsa potrebna pomožna dela, zlasti:</t>
  </si>
  <si>
    <t>a.) dela in ukrepe po določilih veljavnih predpisov varstva pri delu.</t>
  </si>
  <si>
    <t>b.) snemanje potrebnih izmer na mestu samem.</t>
  </si>
  <si>
    <t>d.) zbiranje in sortiranje lesa po dimenzijah.</t>
  </si>
  <si>
    <t>a.) naprava opažev po opisu v posamezni postavki z vsemi prenosi in transporti vsega potrebnega materiala do mesta opaževanja in pospravljanje po končanih delih, vključno z nakladanjem in odvozom vsega opažnega in drugega materiala potrebnega za izvedbo tesarskih del po opisu:</t>
  </si>
  <si>
    <t>b.) podpiranje, zavetrovanje in vezanje opažev</t>
  </si>
  <si>
    <t>c.) razopaževanje</t>
  </si>
  <si>
    <t>d.) ruvanje žičnikov, čiščenje opažev, odnos lesa v deponijo ter sortiranje po dimenzijah</t>
  </si>
  <si>
    <t>e.) vsa pomožna dela potrebna za izvedbo tesarskih del po opisu ( kot je npr: zarisovanje, obeleževanje in prenos višinskih točk in podobno, montaža in demontaža raznih profilov, montaža in demontaža vseh pomožnih odrov za izvedbo tesarksih del…) ter odovoz vsega opažnega materiala v deponijo izvajalca.</t>
  </si>
  <si>
    <t>Ravnost in vertikalnost betonskih konstrukcij po DIN normah za tovrstne objekte.</t>
  </si>
  <si>
    <t>V ceni za enoto je treba poleg del, ki so opisana v posamezni postavki ter del in ukrepov iz točke 4. tega splošnega opisa, upoštevati še:</t>
  </si>
  <si>
    <t xml:space="preserve"> - dobavo lesa in opažnih elementov, pritrdilnega, veznega in pomožnega materjala, z vsemi transporti in manipulativnimi stroški;</t>
  </si>
  <si>
    <t xml:space="preserve"> - vse notranje transporte.</t>
  </si>
  <si>
    <t>Istočasno z izdelavo opažev se polagajo v opaže tudi razvodi in doze za elektroinstalacije.</t>
  </si>
  <si>
    <t>Odri:</t>
  </si>
  <si>
    <t>Za vse odre je izdelati statični izračun s strani odgovornega statika. Odre je izdelati, pregledovati in voditi dokumentacijo v skladu s predpisi.</t>
  </si>
  <si>
    <t>Vsi odri na zgradbi morajo biti napravljeni, premeščeni in odstranjeni z delavci predpisane kvalifikacije in pod nadzorstvom odgovorne strokovne osebe.</t>
  </si>
  <si>
    <t>Ves materiala za napravo odrov mora biti kvaliteten in ustreznih dimenzij, kar je treba pred vgraditvijo preveriti.</t>
  </si>
  <si>
    <t>Pred uporabo ter vsaj enkrat tedensko med uporabo in pred ponovno uporabo po daljši prekinitvi del, mora  vse odre pregledati odgovorna strokovna oseba.</t>
  </si>
  <si>
    <t>Pred izvedbo opažev je preveriti in upoštevati vsa navodila in opombe, ki so navedene pri AB delih..</t>
  </si>
  <si>
    <t>Eventuelne distančne cevke je potrebno po odstranitvi opaža izbiti in zatesniti z materialom, ki zagotavlja vodotesnost.</t>
  </si>
  <si>
    <t>Zidarska dela se morajo izvajati po določilih veljavnih tehničnih predpisov in normativov.</t>
  </si>
  <si>
    <t>Zidanje mora biti čisto, s pravilno vezavo opeke. Stiki morajo biti dobro zaliti z malto, vrste popolnoma vodoravne, malta pa ne sme biti v debelejšem sloju kot 15 mm.Vse površine morajo biti popolnoma ravne in navpične, odvečna malta iz stikov se mora odstraniti, dokler je še sveža.</t>
  </si>
  <si>
    <t>Standardi za zidarska dela vsebujejo poleg izdelave opisane v posamezni postavki, še vsa potrebna pomožna dela in sicer:</t>
  </si>
  <si>
    <t>Dela in ukrepe po določilih veljavnih predpisov varstva pri delu</t>
  </si>
  <si>
    <t>Prenos vode za močenje opeke in zidov, premeščanje maltark in občasno mešanje malte, dodajanje materiala in orodja</t>
  </si>
  <si>
    <t>Postavitev, premeščanje in odstranitev premičnih odrov višine do 2,00 m</t>
  </si>
  <si>
    <t>Prenos in obeleževanje višinskih točk na objektu</t>
  </si>
  <si>
    <t>Čiščenje prostorov, izdelkov in delovnih priprav med delom in po končanem delu.</t>
  </si>
  <si>
    <t>m1</t>
  </si>
  <si>
    <t>Izvajalec je dolžan izdelati projekt izvajanja betonskih konstrukcij skladno s standardom SIST EN 13670</t>
  </si>
  <si>
    <t>SKUPNA REKAPITULACIJA</t>
  </si>
  <si>
    <t>Skupaj gradbena dela:</t>
  </si>
  <si>
    <t>Skupaj obrtniška dela:</t>
  </si>
  <si>
    <t>SKUPAJ (A+B):</t>
  </si>
  <si>
    <t>5./</t>
  </si>
  <si>
    <t>6./</t>
  </si>
  <si>
    <t>7./</t>
  </si>
  <si>
    <t>8./</t>
  </si>
  <si>
    <t>9./</t>
  </si>
  <si>
    <t>A.3./</t>
  </si>
  <si>
    <t>Montaža in demontaža pomožnih delovnih odrov višine do 2,00 m, z vsemi pomožnimi deli po splošnih določilih za tesarska dela.</t>
  </si>
  <si>
    <t>Skupaj tesarska dela:</t>
  </si>
  <si>
    <t>Skupaj zidarska dela:</t>
  </si>
  <si>
    <t>OBRTNIŠKA DELA</t>
  </si>
  <si>
    <t>Skupaj betonska dela:</t>
  </si>
  <si>
    <t>A.1./</t>
  </si>
  <si>
    <t>PROJEKT: GARDEROBNI OBJEKT</t>
  </si>
  <si>
    <t>NAROČNIK: ŠPORTNO DRUŠTVO DREN, Drenov Grič - Lesno Brdo; DRENOV GRIČ 25, 1360 VRHNIKA</t>
  </si>
  <si>
    <t>GARDEROBNI OBJEKT DRENOV GRIČ</t>
  </si>
  <si>
    <t>pod temeljno ploščo</t>
  </si>
  <si>
    <t>Montaža in demontaža opaža AB vertikalnih stebrov z višino podpiranja do h= 3,00 m, z vsemi pomožnimi deli po splošnih določilih za tesarka dela.</t>
  </si>
  <si>
    <t>Montaža in demontaža opaža AB horizontalnih vezi z višino podpiranja do h= 3,00 m, z vsemi pomožnimi deli po splošnih določilih za tesarka dela.</t>
  </si>
  <si>
    <t>3.1./</t>
  </si>
  <si>
    <t>Opaž čela AB plošč višine do 15 cm; osztalo enako</t>
  </si>
  <si>
    <t>5.1./</t>
  </si>
  <si>
    <t>Montaža in demontaža opaža AB poševnih AB strešnih nosilcev; vezi z višino podpiranja do h= 4,00 m, z vsemi pomožnimi deli po splošnih določilih za tesarka dela.</t>
  </si>
  <si>
    <t>m2</t>
  </si>
  <si>
    <t>KROVSKO - KLEPARSKA DELA:</t>
  </si>
  <si>
    <t>Za vse nejasnosti ali variantne rešitve se je obvezno posvetovati s projektantom</t>
  </si>
  <si>
    <t>Krovska dela morajo biti izvršena po določiloh veljavnih normativov in v soglasju s tehničnimi predpisi za izvajanje krovskih del.</t>
  </si>
  <si>
    <t>V ceni izdelave mora izvajalec upoštevati vse potrebne zaključke po shemi in detajlu arhitekta z vsem tesnilnim in pritrdilnim materialom za popolnoma izgotovljen in funkcionalen izdelek.</t>
  </si>
  <si>
    <t>i.</t>
  </si>
  <si>
    <t>Geometrijske tolerance, mejne izmere, kotne in ravnostne tolerance izvedenih del so določene z DIN 18202</t>
  </si>
  <si>
    <t>j.</t>
  </si>
  <si>
    <t>Pogoj za začetek del je izdelan in potrjen program zagotavljanja kakovosti za predmetna dela, ki ga potrdi projektant in nadzorni organ.</t>
  </si>
  <si>
    <t>Skupaj krovsko - kleparska dela:</t>
  </si>
  <si>
    <t>OSB plošča kot podlaga za horizontalni odtok pod H.I. - izvedba po detajlu, OSB plošča dbeline 2,00 cm sidrana v jekleno pločevino z nerjavečimi sidri. Širina 30 cm</t>
  </si>
  <si>
    <t>Vertikalni zakključek slojev na betonski venec; toplotna izolacija v debelini 8 cm, in zaključek H.I. sloja - izvedba po detajlu arhitekta. Višina 30 cm + 30 cm ( vertikalni in horizontalni zaključek na AB venec ). Vse mere kontrolirati na mestu samem pred izdelavo in vgrajevanjem.</t>
  </si>
  <si>
    <t>2.1./</t>
  </si>
  <si>
    <t>Opaž točkovnih temeljev z višino podpiranja do 100 cm - ostalo enako.</t>
  </si>
  <si>
    <t>ZIDARSKA DELA in KANALIZACIJA:</t>
  </si>
  <si>
    <t>DDV 20%</t>
  </si>
  <si>
    <t>TOTAL:</t>
  </si>
  <si>
    <r>
      <t>m</t>
    </r>
    <r>
      <rPr>
        <b/>
        <vertAlign val="superscript"/>
        <sz val="9"/>
        <rFont val="Swis721 Cn BT"/>
        <family val="2"/>
      </rPr>
      <t>3</t>
    </r>
  </si>
  <si>
    <r>
      <t>m</t>
    </r>
    <r>
      <rPr>
        <b/>
        <vertAlign val="superscript"/>
        <sz val="9"/>
        <rFont val="Swis721 Cn BT"/>
        <family val="2"/>
      </rPr>
      <t>2</t>
    </r>
  </si>
  <si>
    <r>
      <t>a./ vgrajevanje betona se obračunava v m</t>
    </r>
    <r>
      <rPr>
        <vertAlign val="superscript"/>
        <sz val="8"/>
        <rFont val="Swis721 Cn BT"/>
        <family val="2"/>
      </rPr>
      <t>3</t>
    </r>
    <r>
      <rPr>
        <sz val="8"/>
        <rFont val="Swis721 Cn BT"/>
        <family val="2"/>
      </rPr>
      <t xml:space="preserve"> betona ali kot je navedeno v opisu del.
b./ Pri obračunu količin vgrajenega betona se odštejejo vse odprtine neglede na velikost.
c./ obračun armature se izvede na osnovi dejansko vgrajene armature na osnovi armaturnih načrtov.
d./ dodatki za eventuelne oteževalne okoliščine izvedbe del se ne obračunavajo posebej.</t>
    </r>
  </si>
  <si>
    <r>
      <t>Dobava in vgrajevanje podložnega betona C12/15 v nearmirane betonske konstrukcije prereza 0,08 - 0,12 m</t>
    </r>
    <r>
      <rPr>
        <vertAlign val="superscript"/>
        <sz val="9"/>
        <rFont val="Swis721 Cn BT"/>
        <family val="2"/>
      </rPr>
      <t>3</t>
    </r>
    <r>
      <rPr>
        <sz val="9"/>
        <rFont val="Swis721 Cn BT"/>
        <family val="2"/>
      </rPr>
      <t>/m</t>
    </r>
    <r>
      <rPr>
        <vertAlign val="superscript"/>
        <sz val="9"/>
        <rFont val="Swis721 Cn BT"/>
        <family val="2"/>
      </rPr>
      <t>2</t>
    </r>
    <r>
      <rPr>
        <sz val="9"/>
        <rFont val="Swis721 Cn BT"/>
        <family val="2"/>
      </rPr>
      <t>. Podložni beton pod pasovnimi temelji in pod tlakom nove kleti. Beton iz naravno prane frakcije granulacije 0 - 32 mm. V ceni zajeta vsa pomožna dela, prenosi in transporti vsega potrebnega materiala do mesta vgrajevanja.</t>
    </r>
  </si>
  <si>
    <r>
      <t>Dobava in vgrajevanje betona C25/30 XC2 v AB točkovne temelje preseka  nad 0,30 m</t>
    </r>
    <r>
      <rPr>
        <vertAlign val="superscript"/>
        <sz val="9"/>
        <rFont val="Swis721 Cn BT"/>
        <family val="2"/>
      </rPr>
      <t>3</t>
    </r>
    <r>
      <rPr>
        <sz val="9"/>
        <rFont val="Swis721 Cn BT"/>
        <family val="2"/>
      </rPr>
      <t>/m</t>
    </r>
    <r>
      <rPr>
        <vertAlign val="superscript"/>
        <sz val="9"/>
        <rFont val="Swis721 Cn BT"/>
        <family val="2"/>
      </rPr>
      <t>2</t>
    </r>
    <r>
      <rPr>
        <sz val="9"/>
        <rFont val="Swis721 Cn BT"/>
        <family val="2"/>
      </rPr>
      <t>-m</t>
    </r>
    <r>
      <rPr>
        <vertAlign val="superscript"/>
        <sz val="9"/>
        <rFont val="Swis721 Cn BT"/>
        <family val="2"/>
      </rPr>
      <t>1</t>
    </r>
    <r>
      <rPr>
        <sz val="9"/>
        <rFont val="Swis721 Cn BT"/>
        <family val="2"/>
      </rPr>
      <t>. Beton iz naravno prane frakcije granulacije 0 - 32 mm; kompletno z vsemi prenosi, transporti in vsemi pomožnimi deli po splošnih določilih za betonska dela.</t>
    </r>
  </si>
  <si>
    <r>
      <t>Dobava in vgrajevanje betona C25/30  v AB konstrukcije vertikalnih vezi in AB stebrov prereza 0,04 m</t>
    </r>
    <r>
      <rPr>
        <vertAlign val="superscript"/>
        <sz val="9"/>
        <rFont val="Swis721 Cn BT"/>
        <family val="2"/>
      </rPr>
      <t>3</t>
    </r>
    <r>
      <rPr>
        <sz val="9"/>
        <rFont val="Swis721 Cn BT"/>
        <family val="2"/>
      </rPr>
      <t>/m</t>
    </r>
    <r>
      <rPr>
        <vertAlign val="superscript"/>
        <sz val="9"/>
        <rFont val="Swis721 Cn BT"/>
        <family val="2"/>
      </rPr>
      <t>1</t>
    </r>
    <r>
      <rPr>
        <sz val="9"/>
        <rFont val="Swis721 Cn BT"/>
        <family val="2"/>
      </rPr>
      <t>; ostalo enako kot postavka 2.</t>
    </r>
  </si>
  <si>
    <r>
      <t>Dobava in vgrajevanje betona C25/30  v AB konstrukcije horizontalnih vezi vezi  prereza 0,04 - 0,08 m</t>
    </r>
    <r>
      <rPr>
        <vertAlign val="superscript"/>
        <sz val="9"/>
        <rFont val="Swis721 Cn BT"/>
        <family val="2"/>
      </rPr>
      <t>3</t>
    </r>
    <r>
      <rPr>
        <sz val="9"/>
        <rFont val="Swis721 Cn BT"/>
        <family val="2"/>
      </rPr>
      <t>/m</t>
    </r>
    <r>
      <rPr>
        <vertAlign val="superscript"/>
        <sz val="9"/>
        <rFont val="Swis721 Cn BT"/>
        <family val="2"/>
      </rPr>
      <t>1</t>
    </r>
    <r>
      <rPr>
        <sz val="9"/>
        <rFont val="Swis721 Cn BT"/>
        <family val="2"/>
      </rPr>
      <t>; ostalo enako kot postavka 2.</t>
    </r>
  </si>
  <si>
    <r>
      <t>Dobava in vgrajevanje betona C25/30  v AB konstrukcije poševnih strešnih nosilcev; vezi  prereza 0,04 - 0,08 m</t>
    </r>
    <r>
      <rPr>
        <vertAlign val="superscript"/>
        <sz val="9"/>
        <rFont val="Swis721 Cn BT"/>
        <family val="2"/>
      </rPr>
      <t>3</t>
    </r>
    <r>
      <rPr>
        <sz val="9"/>
        <rFont val="Swis721 Cn BT"/>
        <family val="2"/>
      </rPr>
      <t>/m</t>
    </r>
    <r>
      <rPr>
        <vertAlign val="superscript"/>
        <sz val="9"/>
        <rFont val="Swis721 Cn BT"/>
        <family val="2"/>
      </rPr>
      <t>1</t>
    </r>
    <r>
      <rPr>
        <sz val="9"/>
        <rFont val="Swis721 Cn BT"/>
        <family val="2"/>
      </rPr>
      <t>; ostalo enako kot postavka 2.</t>
    </r>
  </si>
  <si>
    <r>
      <t>c.) postavitev, premeščanje in odstranitev premičnih odrov višine do 2 m</t>
    </r>
    <r>
      <rPr>
        <vertAlign val="superscript"/>
        <sz val="8"/>
        <rFont val="Swis721 Cn BT"/>
        <family val="2"/>
      </rPr>
      <t>2</t>
    </r>
    <r>
      <rPr>
        <sz val="8"/>
        <rFont val="Swis721 Cn BT"/>
        <family val="2"/>
      </rPr>
      <t>, potrebnih za napravo tesarskih del.</t>
    </r>
  </si>
  <si>
    <r>
      <rPr>
        <b/>
        <sz val="8"/>
        <rFont val="Swis721 Cn BT"/>
        <family val="2"/>
      </rPr>
      <t>Opis dela:</t>
    </r>
    <r>
      <rPr>
        <sz val="8"/>
        <rFont val="Swis721 Cn BT"/>
        <family val="2"/>
      </rPr>
      <t xml:space="preserve"> kulkulativni elementi - kar mora biti zajeto v cenah posameznih postavk za izvedbo tesarskih del.</t>
    </r>
  </si>
  <si>
    <r>
      <t xml:space="preserve"> </t>
    </r>
    <r>
      <rPr>
        <sz val="8"/>
        <rFont val="Swis721 Cn BT"/>
        <family val="2"/>
      </rPr>
      <t>V primeru da posamezne postavke v popisu ne zajemajo celotnega opisa potrebnega za funkcionalno dokončanje dela, mora ponudnik izvedbo le tega vključiti v ceno na enoto!</t>
    </r>
  </si>
  <si>
    <r>
      <rPr>
        <b/>
        <sz val="9"/>
        <rFont val="Swis721 Cn BT"/>
        <family val="2"/>
      </rPr>
      <t>Opaž čela podložnega betona:</t>
    </r>
    <r>
      <rPr>
        <sz val="9"/>
        <rFont val="Swis721 Cn BT"/>
        <family val="2"/>
      </rPr>
      <t xml:space="preserve">
montaža in demontaža opaža čela podložnega betona pod talno AB ploščo, debeliine 10 cm; kompletno z vsemi pomožnimi deli po splošnih določilih za tesarska dela, prenosi in transporti vsega materiala do mesta opaževanja, čiščenjem po končanem delu in transportu opažnega materiala iz gradbišča.</t>
    </r>
  </si>
  <si>
    <r>
      <rPr>
        <b/>
        <sz val="9"/>
        <rFont val="Swis721 Cn BT"/>
        <family val="2"/>
      </rPr>
      <t>Opaž čela temeljne plošče višine 30 cm:</t>
    </r>
    <r>
      <rPr>
        <sz val="9"/>
        <rFont val="Swis721 Cn BT"/>
        <family val="2"/>
      </rPr>
      <t xml:space="preserve">
montaža in demontaža opaža čela  talne AB ploščo, debeliine 30 cm; kompletno z vsemi pomožnimi deli po splošnih določilih za tesarska dela, prenosi in transporti vsega materiala do mesta opaževanja, čiščenjem po končanem delu in transportu opažnega materiala iz gradbišča.</t>
    </r>
  </si>
  <si>
    <r>
      <rPr>
        <b/>
        <sz val="9"/>
        <rFont val="Swis721 Cn BT"/>
        <family val="2"/>
      </rPr>
      <t>Opaž ravnih A.B. plošč</t>
    </r>
    <r>
      <rPr>
        <sz val="9"/>
        <rFont val="Swis721 Cn BT"/>
        <family val="2"/>
      </rPr>
      <t xml:space="preserve"> - montaža in demontaža opaža ravnih AB plošč, s prenosom materiala do mesta vgraditve, razopaževanjem, čiščenjem opaža, vsemi pomožnimi deli po opisu iz splošnih določil za tesarska dela; opaž za gladke vidne konstrukcije. Višina podpiranja - opaževanja</t>
    </r>
    <r>
      <rPr>
        <b/>
        <sz val="9"/>
        <rFont val="Swis721 Cn BT"/>
        <family val="2"/>
      </rPr>
      <t xml:space="preserve"> h = do 3,00 m</t>
    </r>
  </si>
  <si>
    <r>
      <t xml:space="preserve">Opaž stopnišč: </t>
    </r>
    <r>
      <rPr>
        <sz val="9"/>
        <rFont val="Swis721 Cn BT"/>
        <family val="2"/>
      </rPr>
      <t>Opaž ravnih A.B. plošč - stopniščni ravni podesti in poševni poodesti, s prenosom materiala do mesta vgraditve, razopaževanjem, čiščenjem opaža, vsemi pomožnimi deli po opisu iz splošnih določil za tesarska dela; opaž za gladke vidne konstrukcije. Višina podpiranja - opaževanja h = 3,00 m</t>
    </r>
  </si>
  <si>
    <r>
      <t xml:space="preserve">Fasadni odri kovinske izvedbe višine do 10,00 m; </t>
    </r>
    <r>
      <rPr>
        <sz val="9"/>
        <rFont val="Swis721 Cn BT"/>
        <family val="2"/>
      </rPr>
      <t>Montaža in demontaža fasadnih  odrov višine do 20 m, z napravo podstavka za oder, prenosom materiala do mesta montaže, čiščenjem elementov po končani uporabi in vsemi pomožnimi deli po opisu iz splošnih določil za tesarska dela. Amortizacijska doba  90 dni - oder za enostavno fasado. V ceni odra mora biti zajeta tudi potrebna varnostna ograja in potrebne ozemljitve odra, ter vsi potrebni dostopi na oder v vsaki etaži.</t>
    </r>
  </si>
  <si>
    <r>
      <t>Montaža in demontaža lesenih škatel v AB konstrukcijah za prehode instalacij. Škatle veliksoti do 0,30 m</t>
    </r>
    <r>
      <rPr>
        <vertAlign val="superscript"/>
        <sz val="9"/>
        <rFont val="Swis721 Cn BT"/>
        <family val="2"/>
      </rPr>
      <t>2</t>
    </r>
    <r>
      <rPr>
        <sz val="9"/>
        <rFont val="Swis721 Cn BT"/>
        <family val="2"/>
      </rPr>
      <t>/kom, z vsemi pomožnimi deli po splošnih določilih za tesarska dela.</t>
    </r>
  </si>
  <si>
    <r>
      <t>Vgrajeni materjali za zidarska dela morajo po kvaliteti ustrezati določilom veljavnih tehničnih predpisov:
5.1./ malta za grobi in fini omet:</t>
    </r>
    <r>
      <rPr>
        <b/>
        <sz val="8"/>
        <rFont val="Swis721 Cn BT"/>
        <family val="2"/>
      </rPr>
      <t xml:space="preserve"> SIST EN 998-1</t>
    </r>
    <r>
      <rPr>
        <sz val="8"/>
        <rFont val="Swis721 Cn BT"/>
        <family val="2"/>
      </rPr>
      <t xml:space="preserve">
5.2./ malta za zidanje: </t>
    </r>
    <r>
      <rPr>
        <b/>
        <sz val="8"/>
        <rFont val="Swis721 Cn BT"/>
        <family val="2"/>
      </rPr>
      <t>SIST EN 998-2</t>
    </r>
    <r>
      <rPr>
        <sz val="8"/>
        <rFont val="Swis721 Cn BT"/>
        <family val="2"/>
      </rPr>
      <t xml:space="preserve">
5.3./ zidarski cement: </t>
    </r>
    <r>
      <rPr>
        <b/>
        <sz val="8"/>
        <rFont val="Swis721 Cn BT"/>
        <family val="2"/>
      </rPr>
      <t>SIST EN 413-1</t>
    </r>
    <r>
      <rPr>
        <sz val="8"/>
        <rFont val="Swis721 Cn BT"/>
        <family val="2"/>
      </rPr>
      <t xml:space="preserve">
5.4./ gradbeno apno: </t>
    </r>
    <r>
      <rPr>
        <b/>
        <sz val="8"/>
        <rFont val="Swis721 Cn BT"/>
        <family val="2"/>
      </rPr>
      <t>SIST EN 459-1</t>
    </r>
    <r>
      <rPr>
        <sz val="8"/>
        <rFont val="Swis721 Cn BT"/>
        <family val="2"/>
      </rPr>
      <t xml:space="preserve">
5.4./ opečni zidaki:</t>
    </r>
    <r>
      <rPr>
        <b/>
        <sz val="8"/>
        <rFont val="Swis721 Cn BT"/>
        <family val="2"/>
      </rPr>
      <t xml:space="preserve"> SIST EN 771-1</t>
    </r>
  </si>
  <si>
    <r>
      <t xml:space="preserve">OMETI: </t>
    </r>
    <r>
      <rPr>
        <sz val="8"/>
        <rFont val="Swis721 Cn BT"/>
        <family val="2"/>
      </rPr>
      <t>Standardni za izvedbo ometov vsebujejo poleg opisa, opisane v posamezni potavki še vsa pomožna dela in ukrepe kot sledi:
- dela in ukrepe po določilih veljavnih predpisov varstva pri delu.
- vsa potrebna merjenja z določanjem točk smeri, višin in ravnin, nameščanje in zaščito oznak, vodil in podobno.
- potrebno čiščenje reg in podlog ter vlaženje podlog pred pričetkom del.
- izdelava vodil (faž), zaključkov in špalet.
- zaščito izdelkov pred mrazom, vročino, vetrom in fizičnim poškodbam.
- krpanje poškodovanih podlog.
- obračun se vrši v merskih enotah navedenih v posamezni postavki.</t>
    </r>
  </si>
  <si>
    <t>KANALIZACIJA :</t>
  </si>
  <si>
    <r>
      <rPr>
        <b/>
        <sz val="9"/>
        <rFont val="Swis721 Cn BT"/>
        <family val="2"/>
      </rPr>
      <t>ENOKAPNA POŠEVNA  STREHA</t>
    </r>
    <r>
      <rPr>
        <sz val="9"/>
        <rFont val="Swis721 Cn BT"/>
        <family val="2"/>
      </rPr>
      <t xml:space="preserve">                                                                                    kompletna izdelava slojev strehe v sestavi:
- HI - polimer - bitumenska 2 slojna izolacija ( aPP ) , pozahtevah euro smernic in DIN 52133; npr SCUDOPLUS 5M;   SCUDOPLUS 4**
- T.I. - mineralna volna po SIST EN 13162, npr.TERVOL DDP ali podobno, debeline 12 cm
- AL/PE folija debeline 0,20 mm; npr: GEFITAS AL 3/30 ali enakovredno, preklop min. 15 cm
- nosilna podložna visokoprofilirana jeklena pocinkana in barvana pločevina npr: HAIRONVILLE 100/275 ; t = 0,785 mm</t>
    </r>
  </si>
  <si>
    <t>Izdelava cementne prevleke d= 1,00 cm (izravnava površine podložnega betona pred izdelavo talne hidroizolacije)  v cementni malti CM 1:4, fino zaribane površine, izdelane neposredno po betoniranju podlage, z napravo malte, močenjem površine, vsemi prenosi na objektu do mesta vgraditve. Cementna prevleka kot fina podlaga za polaganje hidroizolacije. V ceno vključena vsa pomožna dela po splošnih določilih za zidarska dela. Pod tlakom kleti - podloga za izvedbo talne  hidroizolacije.</t>
  </si>
  <si>
    <t>Izdelava hladnega bitumenskega premaza površin pred polaganjem talne hidroizolacije, povprečna poraba 0,30 kg/m2.</t>
  </si>
  <si>
    <t>Kompletna izvedba talne hidroizolacije - polimer bitumenska (aPP) - enoslojna po DIN 52133 - skupna debelina 0,50 cm; varjenje po celotni površini vključno z vsemi pomožnimi deli po splošnih določilih za zidarska dela - IZOTEKT P4</t>
  </si>
  <si>
    <t>Zidanje  zidov z opečnimi  votlaki  d= 20 cm, z vsemi pomožnimi deli po opisu izsplošnih določil za zidarska dela, napravo malteP CM 1:2:6  in prenosi na objektu do mesta vgrajevanja. Zidanje sten do h = 3,00 m. V ceni upoštevati tudi vse potrebne delovne odre za izvedbo zidanja. Zidanje mora biti popolnoma ravno, stiki med posameznimi elementi zaribani; stene se ne ometavajo.</t>
  </si>
  <si>
    <t>21./</t>
  </si>
  <si>
    <t>OSB podložna plošča pod zaključnpo ALU kapo na vrhu AB venca. Plošča širine  cca 35 cm - mere kontrolirati na mestu samem, sidranje  z nerjavečimi sidri v AB venec, vključno z podložnimi nivelirnimi kotniki L dim 80 x 5 mm - za izvedbe poševnine - glej detajl arhitekta, zaključek fasadnih slojev, sidranje z nerjavečimi vijaki v AB venec.</t>
  </si>
  <si>
    <t>Zaključna ALU kapa: izdelava, dobava in montaža ALU zaključne kape izdelane iz ALU pločevine debeline 0,75 mm, vključno z vso potrebno podkonstrukcijo, vsem poterbnim kitanjem in spoji. R.š = 55,00 cm. Vse mere kontrolirati na mestu samem pred izdelavo in montažo. V ceni izdelave morajo biti zajeti vsi stroški, vsa pomožna dela, prenosi in transporti vsega materiala do mesta vgrajevanja.</t>
  </si>
  <si>
    <t>Vertikalne odtočne cevi iz ALU pločevine debeline 0,75 mm, z vsem tesnilnim in pritrdilnim materialom, vključno z izdelavo zgornjega priključka na odtočni žleb in spodnjega priključka na peskolov, ostalo enako</t>
  </si>
  <si>
    <t>Lovilna mreža za listje: izdelava, dobava in montaža mrežice za liste - montirana na stešnem iztoku, z vsem tesnilnim in pritrdilnim materialom.</t>
  </si>
  <si>
    <r>
      <t>Vertikalna hidroizolacija čela AB talne plošče s predhodnim hladnim bitumenskim premazom vseh površin s povprečno porabo materiala 0,30 kg/m</t>
    </r>
    <r>
      <rPr>
        <vertAlign val="superscript"/>
        <sz val="9"/>
        <rFont val="Swis721 Cn BT"/>
        <family val="2"/>
      </rPr>
      <t>2</t>
    </r>
    <r>
      <rPr>
        <sz val="9"/>
        <rFont val="Swis721 Cn BT"/>
        <family val="2"/>
      </rPr>
      <t xml:space="preserve"> ter polimer bitumenska (aPP) - enoslojna po DIN 52133 - skupna debelina 0,50 cm; varjenje po celotni površini; z vsemi pomožnimi deli po splošnih določilih za zidarska dela - IZOTEKT P4</t>
    </r>
  </si>
  <si>
    <t>Dobava in polaganje toplotne izolacije na obodno čelo AB plošče  - XPS, d= 8,00 cm; točkovno lepljen na hidroizolacijo z vsemi pomožnimi deli po splošnih določilih za zidarska dela.Višina obloge 45 cm -  npr.: FIBRAN XPS 300 - LJ, λ= 0,033 W/mK - zaščita vertikalne izolacije</t>
  </si>
  <si>
    <t>Grobi in fini omet opečnih površin s predhodnim cementnim obrizgom s fino cementno malto CM 1:2 in grobi in fini omet površin v PCM 1:2:6; skupna debelina 2,5 cm; z vsemi pomožnimi deli po splošnih določilih za zidarska dela.</t>
  </si>
  <si>
    <t>Klesanje utorov v opečnih zidovih za potrebe instalacij. Utori velikosti do 6x3x3 cm; vključno z zazidavo po končanih instalacijskih delih.</t>
  </si>
  <si>
    <t>Vzidava vratnih okvirjev velikosti do 2,00 m2/kom; vključno z finalno obdelavo špalete</t>
  </si>
  <si>
    <t>10./</t>
  </si>
  <si>
    <t>Zidarska pomoč obrtnikom in instalaterjem.</t>
  </si>
  <si>
    <t>KV-ur</t>
  </si>
  <si>
    <t>ur</t>
  </si>
  <si>
    <t>b./</t>
  </si>
  <si>
    <t>PK-ur</t>
  </si>
  <si>
    <t>11./</t>
  </si>
  <si>
    <t>Grobo in fino čiščenje vseh površin , keramike in vgrajene opreme. Čiščenje med gradnjo in finalno čiščenje pred primopredajo del,  vključno z nakladanjem in odvozom smeti v predpisano deponijo.</t>
  </si>
  <si>
    <t>12./</t>
  </si>
  <si>
    <t>Vzidava kotnikov iz R.F. v tlake - dilatacija med različnimi tlaki.</t>
  </si>
  <si>
    <t>12.1./</t>
  </si>
  <si>
    <t>Dobava in vgrajevanje sider za sidranje jeklene konstrukcije nadstreška. Sidra dim 20 x 20 cm ter dobava in vgrajevanje b.v. Φ 30 cm (zaliti z betonom) kot točkovnimi temelji.</t>
  </si>
  <si>
    <t>13./</t>
  </si>
  <si>
    <r>
      <rPr>
        <b/>
        <sz val="9"/>
        <rFont val="Swis721 Cn BT"/>
        <family val="2"/>
      </rPr>
      <t>POZ T1 - TLAK PRITLIČJE:</t>
    </r>
    <r>
      <rPr>
        <sz val="9"/>
        <rFont val="Swis721 Cn BT"/>
        <family val="2"/>
      </rPr>
      <t xml:space="preserve">
kompletna izdelava tlaka v sestavi:
- zaščitna folija pvc D = 0,15 MM
-  T.I. - XPS v debelini 8,00 cm
- ločilni sloj PE folija d = 0,20 mm
- mikroarmiran betonski estrih: d = 6,00 cm; mikroarmiran beton C16/20 , zaglajen, mikroarmatura PP vlakna z vsebnostjo 0.95kg/m3, npr.: FIBRILs F 120 ali enakovredno, estrih po obodu dilatiran s stiropor trakom debeline 1,00 cm</t>
    </r>
  </si>
  <si>
    <t>14./</t>
  </si>
  <si>
    <r>
      <rPr>
        <b/>
        <sz val="9"/>
        <rFont val="Swis721 Cn BT"/>
        <family val="2"/>
      </rPr>
      <t>POZ T2 - TLAK 1.ETAŽA :</t>
    </r>
    <r>
      <rPr>
        <sz val="9"/>
        <rFont val="Swis721 Cn BT"/>
        <family val="2"/>
      </rPr>
      <t xml:space="preserve">
kompletna izdelava tlaka v sestavi:
- zaščitna folija PVC d = 0,15 MM
-  T.I. - XPS v debelini 5,00 cm
- ločilni sloj PE folija d = 0,20 mm
- mikroarmiran betonski estrih: d = 6,00 cm; mikroarmiran beton C16/20 , zaglajen, mikroarmatura PP vlakna z vsebnostjo 0.95kg/m3, npr.: FIBRILs F 120 ali enakovredno, estrih po obodu dilatiran s stiropor trakom debeline 1,00 cm</t>
    </r>
  </si>
  <si>
    <t>16./</t>
  </si>
  <si>
    <r>
      <rPr>
        <b/>
        <sz val="9"/>
        <rFont val="Swis721 Cn BT"/>
        <family val="2"/>
      </rPr>
      <t>AB zid H 120</t>
    </r>
    <r>
      <rPr>
        <sz val="9"/>
        <rFont val="Swis721 Cn BT"/>
        <family val="2"/>
      </rPr>
      <t xml:space="preserve"> in korito za pranje kopačk - skupna dolžina l= 440 cm:
- izdelava AB konstrukcije klopi, zidca in korita za pranje kopačk - vidni beton. V ceni zejti tudi opaž in armaturo. Izdelava elementa kot montažni izdelek, betonski temelj se izdela posebej po detajlu arhitekta. Sidranje  nastavka v AB temelj po detajlu. V ceni izdelave zajeti vsi stroški za izgotovljen izdelek.</t>
    </r>
  </si>
  <si>
    <t>kpl</t>
  </si>
  <si>
    <t>25.6./</t>
  </si>
  <si>
    <t>Dobava in vgrajevanje male čistilne naprave  - MČN - ECOBOX 4-6 - koplet z vsemi pomožnimi deli po detajlu arhitekta</t>
  </si>
  <si>
    <t>Nepredvidena dela - ocena 3% od vrednosti gradbenih del. Obračun se izvede na osnovi dejansko ugotovljenih količin evidentiranih v gradbeni knjigi.</t>
  </si>
  <si>
    <t>OPOMBA: bruto teža mrež znaša 4465 kg!</t>
  </si>
  <si>
    <t xml:space="preserve">  </t>
  </si>
</sst>
</file>

<file path=xl/styles.xml><?xml version="1.0" encoding="utf-8"?>
<styleSheet xmlns="http://schemas.openxmlformats.org/spreadsheetml/2006/main">
  <numFmts count="1">
    <numFmt numFmtId="164" formatCode="#,##0.00\ &quot;€&quot;"/>
  </numFmts>
  <fonts count="28">
    <font>
      <sz val="10"/>
      <name val="Arial"/>
      <charset val="238"/>
    </font>
    <font>
      <sz val="8"/>
      <name val="Arial"/>
      <family val="2"/>
      <charset val="238"/>
    </font>
    <font>
      <sz val="10"/>
      <name val="Arial"/>
      <family val="2"/>
      <charset val="238"/>
    </font>
    <font>
      <sz val="11"/>
      <name val="Arial"/>
      <family val="2"/>
      <charset val="238"/>
    </font>
    <font>
      <b/>
      <sz val="11"/>
      <name val="Arial"/>
      <family val="2"/>
      <charset val="238"/>
    </font>
    <font>
      <sz val="10"/>
      <name val="SL Dutch"/>
      <charset val="238"/>
    </font>
    <font>
      <b/>
      <sz val="10"/>
      <name val="Arial"/>
      <family val="2"/>
      <charset val="238"/>
    </font>
    <font>
      <b/>
      <sz val="12"/>
      <name val="Arial"/>
      <family val="2"/>
      <charset val="238"/>
    </font>
    <font>
      <b/>
      <sz val="16"/>
      <name val="Arial"/>
      <family val="2"/>
      <charset val="238"/>
    </font>
    <font>
      <b/>
      <sz val="18"/>
      <name val="Arial"/>
      <family val="2"/>
      <charset val="238"/>
    </font>
    <font>
      <b/>
      <sz val="12"/>
      <color indexed="8"/>
      <name val="SSPalatino"/>
      <charset val="238"/>
    </font>
    <font>
      <b/>
      <sz val="28"/>
      <name val="Arial"/>
      <family val="2"/>
      <charset val="238"/>
    </font>
    <font>
      <b/>
      <sz val="8"/>
      <name val="Swis721 Cn BT"/>
      <family val="2"/>
    </font>
    <font>
      <sz val="9"/>
      <name val="Swis721 Cn BT"/>
      <family val="2"/>
    </font>
    <font>
      <b/>
      <sz val="9"/>
      <name val="Swis721 Cn BT"/>
      <family val="2"/>
    </font>
    <font>
      <b/>
      <sz val="16"/>
      <name val="Swis721 Cn BT"/>
      <family val="2"/>
    </font>
    <font>
      <b/>
      <sz val="12"/>
      <name val="Swis721 Cn BT"/>
      <family val="2"/>
    </font>
    <font>
      <b/>
      <sz val="14"/>
      <name val="Swis721 Cn BT"/>
      <family val="2"/>
    </font>
    <font>
      <b/>
      <sz val="11"/>
      <name val="Swis721 Cn BT"/>
      <family val="2"/>
    </font>
    <font>
      <b/>
      <i/>
      <u/>
      <sz val="9"/>
      <name val="Swis721 Cn BT"/>
      <family val="2"/>
    </font>
    <font>
      <sz val="8"/>
      <name val="Swis721 Cn BT"/>
      <family val="2"/>
    </font>
    <font>
      <b/>
      <vertAlign val="superscript"/>
      <sz val="9"/>
      <name val="Swis721 Cn BT"/>
      <family val="2"/>
    </font>
    <font>
      <vertAlign val="superscript"/>
      <sz val="8"/>
      <name val="Swis721 Cn BT"/>
      <family val="2"/>
    </font>
    <font>
      <vertAlign val="superscript"/>
      <sz val="9"/>
      <name val="Swis721 Cn BT"/>
      <family val="2"/>
    </font>
    <font>
      <b/>
      <sz val="10"/>
      <name val="Swis721 Cn BT"/>
      <family val="2"/>
    </font>
    <font>
      <sz val="10"/>
      <name val="Swis721 Cn BT"/>
      <family val="2"/>
    </font>
    <font>
      <b/>
      <sz val="7"/>
      <name val="Swis721 Cn BT"/>
      <family val="2"/>
    </font>
    <font>
      <sz val="11"/>
      <name val="Swis721 Cn BT"/>
      <family val="2"/>
    </font>
  </fonts>
  <fills count="10">
    <fill>
      <patternFill patternType="none"/>
    </fill>
    <fill>
      <patternFill patternType="gray125"/>
    </fill>
    <fill>
      <patternFill patternType="solid">
        <fgColor indexed="22"/>
        <bgColor indexed="64"/>
      </patternFill>
    </fill>
    <fill>
      <patternFill patternType="solid">
        <fgColor indexed="27"/>
        <bgColor indexed="64"/>
      </patternFill>
    </fill>
    <fill>
      <patternFill patternType="solid">
        <fgColor indexed="47"/>
        <bgColor indexed="64"/>
      </patternFill>
    </fill>
    <fill>
      <patternFill patternType="solid">
        <fgColor indexed="52"/>
        <bgColor indexed="64"/>
      </patternFill>
    </fill>
    <fill>
      <patternFill patternType="solid">
        <fgColor indexed="52"/>
        <bgColor indexed="29"/>
      </patternFill>
    </fill>
    <fill>
      <patternFill patternType="solid">
        <fgColor indexed="45"/>
        <bgColor indexed="64"/>
      </patternFill>
    </fill>
    <fill>
      <patternFill patternType="solid">
        <fgColor indexed="26"/>
        <bgColor indexed="64"/>
      </patternFill>
    </fill>
    <fill>
      <patternFill patternType="solid">
        <fgColor indexed="9"/>
        <bgColor indexed="64"/>
      </patternFill>
    </fill>
  </fills>
  <borders count="5">
    <border>
      <left/>
      <right/>
      <top/>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bottom style="hair">
        <color indexed="64"/>
      </bottom>
      <diagonal/>
    </border>
  </borders>
  <cellStyleXfs count="6">
    <xf numFmtId="0" fontId="0" fillId="0" borderId="0"/>
    <xf numFmtId="0" fontId="10" fillId="0" borderId="0"/>
    <xf numFmtId="0" fontId="2" fillId="0" borderId="0"/>
    <xf numFmtId="0" fontId="2" fillId="0" borderId="0"/>
    <xf numFmtId="0" fontId="5" fillId="0" borderId="0"/>
    <xf numFmtId="0" fontId="2" fillId="0" borderId="0"/>
  </cellStyleXfs>
  <cellXfs count="199">
    <xf numFmtId="0" fontId="0" fillId="0" borderId="0" xfId="0"/>
    <xf numFmtId="4" fontId="4" fillId="0" borderId="0" xfId="0" applyNumberFormat="1" applyFont="1" applyBorder="1" applyAlignment="1">
      <alignment horizontal="right" vertical="top"/>
    </xf>
    <xf numFmtId="4" fontId="3" fillId="0" borderId="0" xfId="0" applyNumberFormat="1" applyFont="1" applyBorder="1" applyAlignment="1">
      <alignment horizontal="right"/>
    </xf>
    <xf numFmtId="4" fontId="3" fillId="0" borderId="0" xfId="0" applyNumberFormat="1" applyFont="1" applyBorder="1" applyAlignment="1"/>
    <xf numFmtId="4" fontId="4" fillId="0" borderId="0" xfId="0" applyNumberFormat="1" applyFont="1" applyBorder="1" applyAlignment="1"/>
    <xf numFmtId="4" fontId="4" fillId="0" borderId="0" xfId="0" applyNumberFormat="1" applyFont="1" applyBorder="1" applyAlignment="1">
      <alignment horizontal="right" vertical="top" wrapText="1"/>
    </xf>
    <xf numFmtId="4" fontId="3" fillId="0" borderId="0" xfId="0" applyNumberFormat="1" applyFont="1" applyBorder="1" applyAlignment="1">
      <alignment horizontal="justify" vertical="top" wrapText="1"/>
    </xf>
    <xf numFmtId="4" fontId="3" fillId="0" borderId="0" xfId="0" applyNumberFormat="1" applyFont="1" applyBorder="1" applyAlignment="1">
      <alignment horizontal="right" wrapText="1"/>
    </xf>
    <xf numFmtId="4" fontId="3" fillId="0" borderId="0" xfId="0" applyNumberFormat="1" applyFont="1" applyBorder="1" applyAlignment="1">
      <alignment horizontal="justify" wrapText="1"/>
    </xf>
    <xf numFmtId="4" fontId="4" fillId="0" borderId="0" xfId="0" applyNumberFormat="1" applyFont="1" applyFill="1" applyBorder="1" applyAlignment="1">
      <alignment horizontal="right" vertical="top" wrapText="1"/>
    </xf>
    <xf numFmtId="4" fontId="3" fillId="0" borderId="0" xfId="0" applyNumberFormat="1" applyFont="1" applyFill="1" applyBorder="1" applyAlignment="1">
      <alignment horizontal="justify" wrapText="1"/>
    </xf>
    <xf numFmtId="4" fontId="4" fillId="0" borderId="0" xfId="0" applyNumberFormat="1" applyFont="1" applyBorder="1" applyAlignment="1">
      <alignment wrapText="1"/>
    </xf>
    <xf numFmtId="4" fontId="4" fillId="0" borderId="0" xfId="0" applyNumberFormat="1" applyFont="1" applyFill="1" applyBorder="1" applyAlignment="1">
      <alignment wrapText="1"/>
    </xf>
    <xf numFmtId="4" fontId="4" fillId="0" borderId="0" xfId="0" applyNumberFormat="1" applyFont="1" applyBorder="1" applyAlignment="1">
      <alignment horizontal="center" wrapText="1"/>
    </xf>
    <xf numFmtId="4" fontId="4" fillId="0" borderId="0" xfId="0" applyNumberFormat="1" applyFont="1" applyBorder="1" applyAlignment="1">
      <alignment horizontal="center"/>
    </xf>
    <xf numFmtId="4" fontId="4" fillId="0" borderId="0" xfId="0" applyNumberFormat="1" applyFont="1" applyFill="1" applyBorder="1" applyAlignment="1">
      <alignment horizontal="center" wrapText="1"/>
    </xf>
    <xf numFmtId="4" fontId="4" fillId="0" borderId="0" xfId="0" applyNumberFormat="1" applyFont="1" applyBorder="1" applyAlignment="1">
      <alignment vertical="top"/>
    </xf>
    <xf numFmtId="4" fontId="3" fillId="0" borderId="0" xfId="0" applyNumberFormat="1" applyFont="1" applyBorder="1" applyAlignment="1">
      <alignment vertical="top"/>
    </xf>
    <xf numFmtId="4" fontId="3" fillId="0" borderId="0" xfId="0" applyNumberFormat="1" applyFont="1" applyBorder="1" applyAlignment="1">
      <alignment vertical="center"/>
    </xf>
    <xf numFmtId="4" fontId="4" fillId="0" borderId="0" xfId="0" applyNumberFormat="1" applyFont="1" applyFill="1" applyBorder="1" applyAlignment="1">
      <alignment horizontal="right" wrapText="1"/>
    </xf>
    <xf numFmtId="4" fontId="4" fillId="0" borderId="0" xfId="0" applyNumberFormat="1" applyFont="1" applyFill="1" applyBorder="1" applyAlignment="1">
      <alignment vertical="center"/>
    </xf>
    <xf numFmtId="4" fontId="3" fillId="0" borderId="0" xfId="0" applyNumberFormat="1" applyFont="1" applyFill="1" applyBorder="1" applyAlignment="1">
      <alignment vertical="center"/>
    </xf>
    <xf numFmtId="4" fontId="4" fillId="0" borderId="0" xfId="0" applyNumberFormat="1" applyFont="1" applyFill="1" applyBorder="1" applyAlignment="1">
      <alignment vertical="top"/>
    </xf>
    <xf numFmtId="4" fontId="3" fillId="0" borderId="0" xfId="0" applyNumberFormat="1" applyFont="1" applyFill="1" applyBorder="1" applyAlignment="1">
      <alignment vertical="top"/>
    </xf>
    <xf numFmtId="17" fontId="3" fillId="0" borderId="0" xfId="0" applyNumberFormat="1" applyFont="1" applyBorder="1" applyAlignment="1">
      <alignment horizontal="justify" vertical="top" wrapText="1"/>
    </xf>
    <xf numFmtId="4" fontId="9" fillId="0" borderId="0" xfId="0" applyNumberFormat="1" applyFont="1" applyFill="1" applyBorder="1" applyAlignment="1">
      <alignment horizontal="center" vertical="top"/>
    </xf>
    <xf numFmtId="4" fontId="7" fillId="0" borderId="0" xfId="0" applyNumberFormat="1" applyFont="1" applyBorder="1" applyAlignment="1">
      <alignment horizontal="center" vertical="top" wrapText="1"/>
    </xf>
    <xf numFmtId="4" fontId="11" fillId="0" borderId="0" xfId="0" applyNumberFormat="1" applyFont="1" applyFill="1" applyBorder="1" applyAlignment="1">
      <alignment horizontal="center" vertical="center"/>
    </xf>
    <xf numFmtId="4" fontId="1" fillId="0" borderId="0" xfId="0" applyNumberFormat="1" applyFont="1" applyBorder="1" applyAlignment="1">
      <alignment horizontal="justify" vertical="top" wrapText="1"/>
    </xf>
    <xf numFmtId="4" fontId="8" fillId="0" borderId="0" xfId="0" applyNumberFormat="1" applyFont="1" applyBorder="1" applyAlignment="1">
      <alignment horizontal="left" vertical="top" wrapText="1"/>
    </xf>
    <xf numFmtId="4" fontId="2" fillId="0" borderId="0" xfId="0" applyNumberFormat="1" applyFont="1" applyBorder="1" applyAlignment="1">
      <alignment horizontal="justify" vertical="top" wrapText="1"/>
    </xf>
    <xf numFmtId="4" fontId="6" fillId="0" borderId="0" xfId="0" applyNumberFormat="1" applyFont="1" applyBorder="1" applyAlignment="1">
      <alignment horizontal="justify" vertical="top" wrapText="1"/>
    </xf>
    <xf numFmtId="4" fontId="13" fillId="0" borderId="1" xfId="0" applyNumberFormat="1" applyFont="1" applyBorder="1" applyAlignment="1"/>
    <xf numFmtId="4" fontId="12" fillId="0" borderId="1" xfId="0" applyNumberFormat="1" applyFont="1" applyBorder="1" applyAlignment="1">
      <alignment horizontal="right" vertical="top" wrapText="1"/>
    </xf>
    <xf numFmtId="4" fontId="13" fillId="0" borderId="1" xfId="0" applyNumberFormat="1" applyFont="1" applyBorder="1" applyAlignment="1">
      <alignment horizontal="justify" vertical="top" wrapText="1"/>
    </xf>
    <xf numFmtId="4" fontId="14" fillId="0" borderId="1" xfId="0" applyNumberFormat="1" applyFont="1" applyBorder="1" applyAlignment="1">
      <alignment horizontal="center"/>
    </xf>
    <xf numFmtId="4" fontId="14" fillId="0" borderId="1" xfId="0" applyNumberFormat="1" applyFont="1" applyBorder="1" applyAlignment="1">
      <alignment horizontal="right"/>
    </xf>
    <xf numFmtId="4" fontId="13" fillId="0" borderId="1" xfId="0" applyNumberFormat="1" applyFont="1" applyBorder="1" applyAlignment="1">
      <alignment horizontal="right"/>
    </xf>
    <xf numFmtId="4" fontId="13" fillId="0" borderId="1" xfId="0" applyNumberFormat="1" applyFont="1" applyBorder="1"/>
    <xf numFmtId="4" fontId="13" fillId="0" borderId="1" xfId="0" applyNumberFormat="1" applyFont="1" applyBorder="1" applyAlignment="1">
      <alignment vertical="top"/>
    </xf>
    <xf numFmtId="4" fontId="13" fillId="0" borderId="1" xfId="0" applyNumberFormat="1" applyFont="1" applyFill="1" applyBorder="1"/>
    <xf numFmtId="4" fontId="13" fillId="0" borderId="1" xfId="0" applyNumberFormat="1" applyFont="1" applyFill="1" applyBorder="1" applyAlignment="1">
      <alignment vertical="top"/>
    </xf>
    <xf numFmtId="4" fontId="13" fillId="0" borderId="2" xfId="0" applyNumberFormat="1" applyFont="1" applyBorder="1" applyAlignment="1">
      <alignment vertical="top"/>
    </xf>
    <xf numFmtId="4" fontId="18" fillId="2" borderId="3" xfId="0" applyNumberFormat="1" applyFont="1" applyFill="1" applyBorder="1" applyAlignment="1">
      <alignment horizontal="right" vertical="top" wrapText="1"/>
    </xf>
    <xf numFmtId="4" fontId="18" fillId="2" borderId="3" xfId="0" applyNumberFormat="1" applyFont="1" applyFill="1" applyBorder="1" applyAlignment="1">
      <alignment horizontal="justify" vertical="top" wrapText="1"/>
    </xf>
    <xf numFmtId="4" fontId="14" fillId="2" borderId="3" xfId="0" applyNumberFormat="1" applyFont="1" applyFill="1" applyBorder="1" applyAlignment="1">
      <alignment horizontal="center" wrapText="1"/>
    </xf>
    <xf numFmtId="4" fontId="14" fillId="2" borderId="3" xfId="0" applyNumberFormat="1" applyFont="1" applyFill="1" applyBorder="1" applyAlignment="1">
      <alignment horizontal="right" wrapText="1"/>
    </xf>
    <xf numFmtId="4" fontId="13" fillId="2" borderId="3" xfId="0" applyNumberFormat="1" applyFont="1" applyFill="1" applyBorder="1" applyAlignment="1"/>
    <xf numFmtId="4" fontId="13" fillId="2" borderId="3" xfId="0" applyNumberFormat="1" applyFont="1" applyFill="1" applyBorder="1" applyAlignment="1">
      <alignment horizontal="right" wrapText="1"/>
    </xf>
    <xf numFmtId="4" fontId="12" fillId="0" borderId="3" xfId="0" applyNumberFormat="1" applyFont="1" applyBorder="1" applyAlignment="1">
      <alignment horizontal="right" vertical="top" wrapText="1"/>
    </xf>
    <xf numFmtId="4" fontId="24" fillId="0" borderId="3" xfId="0" applyNumberFormat="1" applyFont="1" applyBorder="1" applyAlignment="1">
      <alignment horizontal="justify" vertical="top" wrapText="1"/>
    </xf>
    <xf numFmtId="4" fontId="13" fillId="0" borderId="3" xfId="0" applyNumberFormat="1" applyFont="1" applyBorder="1" applyAlignment="1">
      <alignment horizontal="center" wrapText="1"/>
    </xf>
    <xf numFmtId="4" fontId="24" fillId="0" borderId="3" xfId="0" applyNumberFormat="1" applyFont="1" applyBorder="1" applyAlignment="1">
      <alignment wrapText="1"/>
    </xf>
    <xf numFmtId="4" fontId="25" fillId="0" borderId="3" xfId="0" applyNumberFormat="1" applyFont="1" applyBorder="1" applyAlignment="1">
      <alignment wrapText="1"/>
    </xf>
    <xf numFmtId="4" fontId="25" fillId="0" borderId="3" xfId="0" applyNumberFormat="1" applyFont="1" applyBorder="1" applyAlignment="1">
      <alignment horizontal="right" wrapText="1"/>
    </xf>
    <xf numFmtId="4" fontId="26" fillId="0" borderId="3" xfId="0" applyNumberFormat="1" applyFont="1" applyBorder="1" applyAlignment="1">
      <alignment horizontal="right" vertical="top" wrapText="1"/>
    </xf>
    <xf numFmtId="4" fontId="12" fillId="0" borderId="3" xfId="0" applyNumberFormat="1" applyFont="1" applyBorder="1" applyAlignment="1">
      <alignment horizontal="justify" vertical="top" wrapText="1"/>
    </xf>
    <xf numFmtId="4" fontId="20" fillId="0" borderId="3" xfId="0" applyNumberFormat="1" applyFont="1" applyBorder="1" applyAlignment="1">
      <alignment horizontal="justify" vertical="top" wrapText="1"/>
    </xf>
    <xf numFmtId="4" fontId="26" fillId="0" borderId="3" xfId="0" applyNumberFormat="1" applyFont="1" applyBorder="1" applyAlignment="1">
      <alignment horizontal="right" vertical="top"/>
    </xf>
    <xf numFmtId="0" fontId="12" fillId="0" borderId="3" xfId="0" applyFont="1" applyFill="1" applyBorder="1" applyAlignment="1">
      <alignment horizontal="justify" vertical="top" wrapText="1"/>
    </xf>
    <xf numFmtId="0" fontId="20" fillId="0" borderId="3" xfId="0" applyFont="1" applyFill="1" applyBorder="1" applyAlignment="1">
      <alignment horizontal="justify" vertical="top" wrapText="1"/>
    </xf>
    <xf numFmtId="4" fontId="13" fillId="0" borderId="3" xfId="0" applyNumberFormat="1" applyFont="1" applyBorder="1" applyAlignment="1">
      <alignment horizontal="center" vertical="top" wrapText="1"/>
    </xf>
    <xf numFmtId="4" fontId="24" fillId="0" borderId="3" xfId="0" applyNumberFormat="1" applyFont="1" applyBorder="1" applyAlignment="1">
      <alignment horizontal="right" wrapText="1"/>
    </xf>
    <xf numFmtId="4" fontId="25" fillId="0" borderId="3" xfId="0" applyNumberFormat="1" applyFont="1" applyBorder="1"/>
    <xf numFmtId="4" fontId="14" fillId="0" borderId="3" xfId="0" applyNumberFormat="1" applyFont="1" applyFill="1" applyBorder="1" applyAlignment="1">
      <alignment horizontal="right" vertical="top" wrapText="1"/>
    </xf>
    <xf numFmtId="4" fontId="13" fillId="0" borderId="3" xfId="0" applyNumberFormat="1" applyFont="1" applyFill="1" applyBorder="1" applyAlignment="1">
      <alignment horizontal="left" vertical="top" wrapText="1"/>
    </xf>
    <xf numFmtId="4" fontId="14" fillId="0" borderId="3" xfId="0" applyNumberFormat="1" applyFont="1" applyFill="1" applyBorder="1" applyAlignment="1">
      <alignment horizontal="center" wrapText="1"/>
    </xf>
    <xf numFmtId="4" fontId="14" fillId="0" borderId="3" xfId="0" applyNumberFormat="1" applyFont="1" applyFill="1" applyBorder="1" applyAlignment="1">
      <alignment horizontal="right" wrapText="1"/>
    </xf>
    <xf numFmtId="4" fontId="13" fillId="0" borderId="3" xfId="0" applyNumberFormat="1" applyFont="1" applyFill="1" applyBorder="1" applyAlignment="1"/>
    <xf numFmtId="4" fontId="13" fillId="0" borderId="3" xfId="0" applyNumberFormat="1" applyFont="1" applyFill="1" applyBorder="1" applyAlignment="1">
      <alignment horizontal="right" wrapText="1"/>
    </xf>
    <xf numFmtId="4" fontId="13" fillId="0" borderId="3" xfId="0" applyNumberFormat="1" applyFont="1" applyFill="1" applyBorder="1" applyAlignment="1">
      <alignment horizontal="justify" vertical="top" wrapText="1"/>
    </xf>
    <xf numFmtId="4" fontId="13" fillId="0" borderId="2" xfId="0" applyNumberFormat="1" applyFont="1" applyBorder="1"/>
    <xf numFmtId="4" fontId="13" fillId="0" borderId="2" xfId="0" applyNumberFormat="1" applyFont="1" applyFill="1" applyBorder="1"/>
    <xf numFmtId="4" fontId="13" fillId="0" borderId="2" xfId="0" applyNumberFormat="1" applyFont="1" applyFill="1" applyBorder="1" applyAlignment="1">
      <alignment vertical="top"/>
    </xf>
    <xf numFmtId="4" fontId="12" fillId="0" borderId="4" xfId="0" applyNumberFormat="1" applyFont="1" applyBorder="1" applyAlignment="1">
      <alignment horizontal="right" vertical="top" wrapText="1"/>
    </xf>
    <xf numFmtId="4" fontId="13" fillId="0" borderId="4" xfId="0" applyNumberFormat="1" applyFont="1" applyBorder="1" applyAlignment="1">
      <alignment horizontal="justify" vertical="top" wrapText="1"/>
    </xf>
    <xf numFmtId="4" fontId="14" fillId="0" borderId="4" xfId="0" applyNumberFormat="1" applyFont="1" applyBorder="1" applyAlignment="1">
      <alignment horizontal="center"/>
    </xf>
    <xf numFmtId="4" fontId="14" fillId="0" borderId="4" xfId="0" applyNumberFormat="1" applyFont="1" applyBorder="1" applyAlignment="1">
      <alignment horizontal="right"/>
    </xf>
    <xf numFmtId="4" fontId="13" fillId="0" borderId="4" xfId="0" applyNumberFormat="1" applyFont="1" applyBorder="1" applyAlignment="1"/>
    <xf numFmtId="4" fontId="13" fillId="0" borderId="4" xfId="0" applyNumberFormat="1" applyFont="1" applyBorder="1" applyAlignment="1">
      <alignment horizontal="right"/>
    </xf>
    <xf numFmtId="4" fontId="13" fillId="0" borderId="3" xfId="0" applyNumberFormat="1" applyFont="1" applyBorder="1" applyAlignment="1">
      <alignment horizontal="justify" vertical="top" wrapText="1"/>
    </xf>
    <xf numFmtId="4" fontId="14" fillId="0" borderId="3" xfId="0" applyNumberFormat="1" applyFont="1" applyBorder="1" applyAlignment="1">
      <alignment horizontal="center" wrapText="1"/>
    </xf>
    <xf numFmtId="4" fontId="14" fillId="0" borderId="3" xfId="0" applyNumberFormat="1" applyFont="1" applyBorder="1" applyAlignment="1">
      <alignment horizontal="right" wrapText="1"/>
    </xf>
    <xf numFmtId="4" fontId="13" fillId="0" borderId="3" xfId="0" applyNumberFormat="1" applyFont="1" applyBorder="1" applyAlignment="1"/>
    <xf numFmtId="4" fontId="13" fillId="0" borderId="3" xfId="0" applyNumberFormat="1" applyFont="1" applyBorder="1" applyAlignment="1">
      <alignment horizontal="right" wrapText="1"/>
    </xf>
    <xf numFmtId="4" fontId="12" fillId="0" borderId="3" xfId="0" applyNumberFormat="1" applyFont="1" applyBorder="1" applyAlignment="1">
      <alignment vertical="top"/>
    </xf>
    <xf numFmtId="4" fontId="15" fillId="0" borderId="3" xfId="0" applyNumberFormat="1" applyFont="1" applyBorder="1" applyAlignment="1">
      <alignment horizontal="left" vertical="top"/>
    </xf>
    <xf numFmtId="4" fontId="14" fillId="0" borderId="3" xfId="0" applyNumberFormat="1" applyFont="1" applyBorder="1" applyAlignment="1">
      <alignment vertical="top"/>
    </xf>
    <xf numFmtId="4" fontId="14" fillId="0" borderId="3" xfId="0" applyNumberFormat="1" applyFont="1" applyBorder="1" applyAlignment="1"/>
    <xf numFmtId="4" fontId="13" fillId="0" borderId="3" xfId="0" applyNumberFormat="1" applyFont="1" applyBorder="1" applyAlignment="1">
      <alignment vertical="top"/>
    </xf>
    <xf numFmtId="4" fontId="16" fillId="3" borderId="3" xfId="0" applyNumberFormat="1" applyFont="1" applyFill="1" applyBorder="1" applyAlignment="1">
      <alignment vertical="top"/>
    </xf>
    <xf numFmtId="4" fontId="17" fillId="3" borderId="3" xfId="0" applyNumberFormat="1" applyFont="1" applyFill="1" applyBorder="1" applyAlignment="1">
      <alignment vertical="top"/>
    </xf>
    <xf numFmtId="4" fontId="14" fillId="3" borderId="3" xfId="0" applyNumberFormat="1" applyFont="1" applyFill="1" applyBorder="1" applyAlignment="1">
      <alignment vertical="top"/>
    </xf>
    <xf numFmtId="4" fontId="14" fillId="3" borderId="3" xfId="0" applyNumberFormat="1" applyFont="1" applyFill="1" applyBorder="1" applyAlignment="1"/>
    <xf numFmtId="4" fontId="13" fillId="3" borderId="3" xfId="0" applyNumberFormat="1" applyFont="1" applyFill="1" applyBorder="1" applyAlignment="1"/>
    <xf numFmtId="4" fontId="13" fillId="3" borderId="3" xfId="0" applyNumberFormat="1" applyFont="1" applyFill="1" applyBorder="1" applyAlignment="1">
      <alignment vertical="top"/>
    </xf>
    <xf numFmtId="4" fontId="16" fillId="4" borderId="3" xfId="0" applyNumberFormat="1" applyFont="1" applyFill="1" applyBorder="1" applyAlignment="1">
      <alignment horizontal="right" vertical="top"/>
    </xf>
    <xf numFmtId="4" fontId="16" fillId="4" borderId="3" xfId="0" applyNumberFormat="1" applyFont="1" applyFill="1" applyBorder="1" applyAlignment="1">
      <alignment vertical="top"/>
    </xf>
    <xf numFmtId="4" fontId="14" fillId="4" borderId="3" xfId="0" applyNumberFormat="1" applyFont="1" applyFill="1" applyBorder="1" applyAlignment="1">
      <alignment vertical="top"/>
    </xf>
    <xf numFmtId="4" fontId="14" fillId="4" borderId="3" xfId="0" applyNumberFormat="1" applyFont="1" applyFill="1" applyBorder="1" applyAlignment="1"/>
    <xf numFmtId="4" fontId="13" fillId="4" borderId="3" xfId="0" applyNumberFormat="1" applyFont="1" applyFill="1" applyBorder="1" applyAlignment="1"/>
    <xf numFmtId="4" fontId="13" fillId="4" borderId="3" xfId="0" applyNumberFormat="1" applyFont="1" applyFill="1" applyBorder="1" applyAlignment="1">
      <alignment vertical="top"/>
    </xf>
    <xf numFmtId="4" fontId="14" fillId="0" borderId="3" xfId="0" applyNumberFormat="1" applyFont="1" applyBorder="1" applyAlignment="1">
      <alignment horizontal="right" vertical="top" wrapText="1"/>
    </xf>
    <xf numFmtId="4" fontId="14" fillId="0" borderId="3" xfId="0" applyNumberFormat="1" applyFont="1" applyBorder="1" applyAlignment="1">
      <alignment horizontal="justify" vertical="top" wrapText="1"/>
    </xf>
    <xf numFmtId="4" fontId="12" fillId="5" borderId="3" xfId="0" applyNumberFormat="1" applyFont="1" applyFill="1" applyBorder="1" applyAlignment="1">
      <alignment horizontal="right" vertical="top" wrapText="1"/>
    </xf>
    <xf numFmtId="4" fontId="14" fillId="5" borderId="3" xfId="0" applyNumberFormat="1" applyFont="1" applyFill="1" applyBorder="1" applyAlignment="1">
      <alignment horizontal="right" vertical="top" wrapText="1"/>
    </xf>
    <xf numFmtId="4" fontId="14" fillId="5" borderId="3" xfId="0" applyNumberFormat="1" applyFont="1" applyFill="1" applyBorder="1" applyAlignment="1">
      <alignment horizontal="center" wrapText="1"/>
    </xf>
    <xf numFmtId="4" fontId="14" fillId="5" borderId="3" xfId="0" applyNumberFormat="1" applyFont="1" applyFill="1" applyBorder="1" applyAlignment="1">
      <alignment horizontal="right" wrapText="1"/>
    </xf>
    <xf numFmtId="4" fontId="13" fillId="5" borderId="3" xfId="0" applyNumberFormat="1" applyFont="1" applyFill="1" applyBorder="1" applyAlignment="1"/>
    <xf numFmtId="4" fontId="12" fillId="0" borderId="3" xfId="0" applyNumberFormat="1" applyFont="1" applyFill="1" applyBorder="1" applyAlignment="1">
      <alignment horizontal="right" vertical="top" wrapText="1"/>
    </xf>
    <xf numFmtId="4" fontId="14" fillId="0" borderId="3" xfId="0" applyNumberFormat="1" applyFont="1" applyFill="1" applyBorder="1" applyAlignment="1">
      <alignment horizontal="justify" vertical="top" wrapText="1"/>
    </xf>
    <xf numFmtId="4" fontId="16" fillId="6" borderId="3" xfId="0" applyNumberFormat="1" applyFont="1" applyFill="1" applyBorder="1" applyAlignment="1">
      <alignment horizontal="right" vertical="top"/>
    </xf>
    <xf numFmtId="4" fontId="16" fillId="6" borderId="3" xfId="0" applyNumberFormat="1" applyFont="1" applyFill="1" applyBorder="1" applyAlignment="1">
      <alignment vertical="top"/>
    </xf>
    <xf numFmtId="4" fontId="14" fillId="6" borderId="3" xfId="0" applyNumberFormat="1" applyFont="1" applyFill="1" applyBorder="1" applyAlignment="1">
      <alignment vertical="top"/>
    </xf>
    <xf numFmtId="4" fontId="14" fillId="6" borderId="3" xfId="0" applyNumberFormat="1" applyFont="1" applyFill="1" applyBorder="1" applyAlignment="1"/>
    <xf numFmtId="4" fontId="13" fillId="6" borderId="3" xfId="0" applyNumberFormat="1" applyFont="1" applyFill="1" applyBorder="1" applyAlignment="1"/>
    <xf numFmtId="4" fontId="13" fillId="6" borderId="3" xfId="0" applyNumberFormat="1" applyFont="1" applyFill="1" applyBorder="1" applyAlignment="1">
      <alignment vertical="top"/>
    </xf>
    <xf numFmtId="4" fontId="14" fillId="0" borderId="3" xfId="0" applyNumberFormat="1" applyFont="1" applyFill="1" applyBorder="1" applyAlignment="1">
      <alignment horizontal="right" vertical="top"/>
    </xf>
    <xf numFmtId="4" fontId="14" fillId="0" borderId="3" xfId="0" applyNumberFormat="1" applyFont="1" applyFill="1" applyBorder="1" applyAlignment="1">
      <alignment vertical="top"/>
    </xf>
    <xf numFmtId="4" fontId="14" fillId="0" borderId="3" xfId="0" applyNumberFormat="1" applyFont="1" applyFill="1" applyBorder="1" applyAlignment="1"/>
    <xf numFmtId="4" fontId="13" fillId="0" borderId="3" xfId="0" applyNumberFormat="1" applyFont="1" applyFill="1" applyBorder="1" applyAlignment="1">
      <alignment vertical="top"/>
    </xf>
    <xf numFmtId="4" fontId="12" fillId="7" borderId="3" xfId="0" applyNumberFormat="1" applyFont="1" applyFill="1" applyBorder="1" applyAlignment="1">
      <alignment horizontal="right" vertical="top" wrapText="1"/>
    </xf>
    <xf numFmtId="4" fontId="18" fillId="7" borderId="3" xfId="0" applyNumberFormat="1" applyFont="1" applyFill="1" applyBorder="1" applyAlignment="1">
      <alignment horizontal="right" vertical="top" wrapText="1"/>
    </xf>
    <xf numFmtId="4" fontId="14" fillId="7" borderId="3" xfId="0" applyNumberFormat="1" applyFont="1" applyFill="1" applyBorder="1" applyAlignment="1">
      <alignment horizontal="center" wrapText="1"/>
    </xf>
    <xf numFmtId="4" fontId="14" fillId="7" borderId="3" xfId="0" applyNumberFormat="1" applyFont="1" applyFill="1" applyBorder="1" applyAlignment="1">
      <alignment horizontal="right" wrapText="1"/>
    </xf>
    <xf numFmtId="4" fontId="13" fillId="7" borderId="3" xfId="0" applyNumberFormat="1" applyFont="1" applyFill="1" applyBorder="1" applyAlignment="1"/>
    <xf numFmtId="4" fontId="18" fillId="0" borderId="3" xfId="0" applyNumberFormat="1" applyFont="1" applyFill="1" applyBorder="1" applyAlignment="1">
      <alignment horizontal="right" vertical="top" wrapText="1"/>
    </xf>
    <xf numFmtId="4" fontId="12" fillId="8" borderId="3" xfId="0" applyNumberFormat="1" applyFont="1" applyFill="1" applyBorder="1" applyAlignment="1">
      <alignment horizontal="right" vertical="top" wrapText="1"/>
    </xf>
    <xf numFmtId="4" fontId="18" fillId="8" borderId="3" xfId="0" applyNumberFormat="1" applyFont="1" applyFill="1" applyBorder="1" applyAlignment="1">
      <alignment horizontal="right" vertical="top" wrapText="1"/>
    </xf>
    <xf numFmtId="4" fontId="14" fillId="8" borderId="3" xfId="0" applyNumberFormat="1" applyFont="1" applyFill="1" applyBorder="1" applyAlignment="1">
      <alignment horizontal="center" wrapText="1"/>
    </xf>
    <xf numFmtId="4" fontId="14" fillId="8" borderId="3" xfId="0" applyNumberFormat="1" applyFont="1" applyFill="1" applyBorder="1" applyAlignment="1">
      <alignment horizontal="right" wrapText="1"/>
    </xf>
    <xf numFmtId="4" fontId="13" fillId="8" borderId="3" xfId="0" applyNumberFormat="1" applyFont="1" applyFill="1" applyBorder="1" applyAlignment="1"/>
    <xf numFmtId="4" fontId="13" fillId="0" borderId="3" xfId="0" applyNumberFormat="1" applyFont="1" applyFill="1" applyBorder="1" applyAlignment="1">
      <alignment horizontal="center"/>
    </xf>
    <xf numFmtId="4" fontId="16" fillId="2" borderId="3" xfId="0" applyNumberFormat="1" applyFont="1" applyFill="1" applyBorder="1" applyAlignment="1">
      <alignment horizontal="right" vertical="top" wrapText="1"/>
    </xf>
    <xf numFmtId="4" fontId="16" fillId="2" borderId="3" xfId="0" applyNumberFormat="1" applyFont="1" applyFill="1" applyBorder="1" applyAlignment="1">
      <alignment horizontal="justify" vertical="top" wrapText="1"/>
    </xf>
    <xf numFmtId="4" fontId="18" fillId="2" borderId="3" xfId="0" applyNumberFormat="1" applyFont="1" applyFill="1" applyBorder="1" applyAlignment="1">
      <alignment horizontal="center" wrapText="1"/>
    </xf>
    <xf numFmtId="4" fontId="18" fillId="2" borderId="3" xfId="0" applyNumberFormat="1" applyFont="1" applyFill="1" applyBorder="1" applyAlignment="1">
      <alignment horizontal="right" wrapText="1"/>
    </xf>
    <xf numFmtId="4" fontId="27" fillId="2" borderId="3" xfId="0" applyNumberFormat="1" applyFont="1" applyFill="1" applyBorder="1" applyAlignment="1"/>
    <xf numFmtId="4" fontId="27" fillId="2" borderId="3" xfId="0" applyNumberFormat="1" applyFont="1" applyFill="1" applyBorder="1" applyAlignment="1">
      <alignment horizontal="right" wrapText="1"/>
    </xf>
    <xf numFmtId="4" fontId="12" fillId="0" borderId="3" xfId="4" applyNumberFormat="1" applyFont="1" applyFill="1" applyBorder="1" applyAlignment="1">
      <alignment horizontal="right" vertical="top" wrapText="1"/>
    </xf>
    <xf numFmtId="4" fontId="19" fillId="0" borderId="3" xfId="0" applyNumberFormat="1" applyFont="1" applyBorder="1" applyAlignment="1">
      <alignment horizontal="justify" vertical="top" wrapText="1"/>
    </xf>
    <xf numFmtId="0" fontId="20" fillId="0" borderId="3" xfId="0" applyFont="1" applyFill="1" applyBorder="1" applyAlignment="1">
      <alignment horizontal="justify" wrapText="1"/>
    </xf>
    <xf numFmtId="0" fontId="12" fillId="0" borderId="3" xfId="0" applyFont="1" applyFill="1" applyBorder="1" applyAlignment="1">
      <alignment horizontal="justify" wrapText="1"/>
    </xf>
    <xf numFmtId="4" fontId="12" fillId="0" borderId="3" xfId="0" applyNumberFormat="1" applyFont="1" applyBorder="1" applyAlignment="1">
      <alignment horizontal="right" vertical="top"/>
    </xf>
    <xf numFmtId="4" fontId="14" fillId="9" borderId="3" xfId="0" applyNumberFormat="1" applyFont="1" applyFill="1" applyBorder="1" applyAlignment="1">
      <alignment horizontal="justify" vertical="top" wrapText="1"/>
    </xf>
    <xf numFmtId="4" fontId="12" fillId="9" borderId="3" xfId="0" applyNumberFormat="1" applyFont="1" applyFill="1" applyBorder="1" applyAlignment="1">
      <alignment horizontal="right" vertical="top" wrapText="1"/>
    </xf>
    <xf numFmtId="4" fontId="14" fillId="9" borderId="3" xfId="0" applyNumberFormat="1" applyFont="1" applyFill="1" applyBorder="1" applyAlignment="1">
      <alignment horizontal="center" wrapText="1"/>
    </xf>
    <xf numFmtId="4" fontId="14" fillId="9" borderId="3" xfId="0" applyNumberFormat="1" applyFont="1" applyFill="1" applyBorder="1" applyAlignment="1">
      <alignment horizontal="right" wrapText="1"/>
    </xf>
    <xf numFmtId="4" fontId="13" fillId="9" borderId="3" xfId="0" applyNumberFormat="1" applyFont="1" applyFill="1" applyBorder="1" applyAlignment="1"/>
    <xf numFmtId="4" fontId="13" fillId="9" borderId="3" xfId="0" applyNumberFormat="1" applyFont="1" applyFill="1" applyBorder="1" applyAlignment="1">
      <alignment horizontal="right" wrapText="1"/>
    </xf>
    <xf numFmtId="4" fontId="13" fillId="9" borderId="3" xfId="0" applyNumberFormat="1" applyFont="1" applyFill="1" applyBorder="1" applyAlignment="1">
      <alignment horizontal="justify" vertical="top" wrapText="1"/>
    </xf>
    <xf numFmtId="4" fontId="12" fillId="2" borderId="3" xfId="0" applyNumberFormat="1" applyFont="1" applyFill="1" applyBorder="1" applyAlignment="1">
      <alignment horizontal="right" vertical="top" wrapText="1"/>
    </xf>
    <xf numFmtId="4" fontId="14" fillId="2" borderId="3" xfId="0" applyNumberFormat="1" applyFont="1" applyFill="1" applyBorder="1" applyAlignment="1">
      <alignment horizontal="right" vertical="top" wrapText="1"/>
    </xf>
    <xf numFmtId="0" fontId="12" fillId="0" borderId="3" xfId="0" applyNumberFormat="1" applyFont="1" applyFill="1" applyBorder="1" applyAlignment="1">
      <alignment horizontal="justify" vertical="top" wrapText="1"/>
    </xf>
    <xf numFmtId="0" fontId="20" fillId="0" borderId="3" xfId="0" applyNumberFormat="1" applyFont="1" applyFill="1" applyBorder="1" applyAlignment="1">
      <alignment horizontal="justify" vertical="top" wrapText="1"/>
    </xf>
    <xf numFmtId="4" fontId="14" fillId="0" borderId="3" xfId="0" applyNumberFormat="1" applyFont="1" applyBorder="1" applyAlignment="1">
      <alignment horizontal="center"/>
    </xf>
    <xf numFmtId="4" fontId="14" fillId="0" borderId="3" xfId="0" applyNumberFormat="1" applyFont="1" applyBorder="1" applyAlignment="1">
      <alignment horizontal="right"/>
    </xf>
    <xf numFmtId="4" fontId="13" fillId="0" borderId="3" xfId="0" applyNumberFormat="1" applyFont="1" applyBorder="1" applyAlignment="1">
      <alignment horizontal="right"/>
    </xf>
    <xf numFmtId="4" fontId="20" fillId="0" borderId="3" xfId="0" applyNumberFormat="1" applyFont="1" applyFill="1" applyBorder="1" applyAlignment="1">
      <alignment horizontal="justify" vertical="top" wrapText="1"/>
    </xf>
    <xf numFmtId="4" fontId="12" fillId="0" borderId="3" xfId="0" applyNumberFormat="1" applyFont="1" applyFill="1" applyBorder="1" applyAlignment="1">
      <alignment horizontal="justify" vertical="top" wrapText="1"/>
    </xf>
    <xf numFmtId="4" fontId="14" fillId="0" borderId="3" xfId="0" applyNumberFormat="1" applyFont="1" applyFill="1" applyBorder="1" applyAlignment="1">
      <alignment horizontal="center"/>
    </xf>
    <xf numFmtId="4" fontId="14" fillId="0" borderId="3" xfId="0" applyNumberFormat="1" applyFont="1" applyFill="1" applyBorder="1" applyAlignment="1">
      <alignment horizontal="right"/>
    </xf>
    <xf numFmtId="4" fontId="13" fillId="0" borderId="3" xfId="0" applyNumberFormat="1" applyFont="1" applyFill="1" applyBorder="1" applyAlignment="1">
      <alignment horizontal="right"/>
    </xf>
    <xf numFmtId="4" fontId="13" fillId="0" borderId="3" xfId="0" applyNumberFormat="1" applyFont="1" applyBorder="1" applyAlignment="1">
      <alignment horizontal="left" wrapText="1"/>
    </xf>
    <xf numFmtId="4" fontId="18" fillId="0" borderId="3" xfId="0" applyNumberFormat="1" applyFont="1" applyFill="1" applyBorder="1" applyAlignment="1">
      <alignment horizontal="justify" vertical="top" wrapText="1"/>
    </xf>
    <xf numFmtId="0" fontId="13" fillId="0" borderId="3" xfId="0" applyFont="1" applyFill="1" applyBorder="1" applyAlignment="1">
      <alignment horizontal="justify" vertical="top" wrapText="1"/>
    </xf>
    <xf numFmtId="4" fontId="13" fillId="0" borderId="3" xfId="0" applyNumberFormat="1" applyFont="1" applyBorder="1"/>
    <xf numFmtId="4" fontId="13" fillId="0" borderId="0" xfId="0" applyNumberFormat="1" applyFont="1" applyBorder="1"/>
    <xf numFmtId="4" fontId="13" fillId="0" borderId="3" xfId="0" applyNumberFormat="1" applyFont="1" applyFill="1" applyBorder="1" applyAlignment="1">
      <alignment horizontal="left" wrapText="1"/>
    </xf>
    <xf numFmtId="4" fontId="13" fillId="0" borderId="3" xfId="0" applyNumberFormat="1" applyFont="1" applyFill="1" applyBorder="1"/>
    <xf numFmtId="4" fontId="13" fillId="0" borderId="3" xfId="0" applyNumberFormat="1" applyFont="1" applyFill="1" applyBorder="1" applyAlignment="1">
      <alignment vertical="top" wrapText="1"/>
    </xf>
    <xf numFmtId="4" fontId="18" fillId="2" borderId="3" xfId="0" applyNumberFormat="1" applyFont="1" applyFill="1" applyBorder="1" applyAlignment="1">
      <alignment horizontal="right" vertical="top" wrapText="1"/>
    </xf>
    <xf numFmtId="4" fontId="18" fillId="2" borderId="3" xfId="0" applyNumberFormat="1" applyFont="1" applyFill="1" applyBorder="1" applyAlignment="1">
      <alignment horizontal="justify" vertical="top" wrapText="1"/>
    </xf>
    <xf numFmtId="4" fontId="14" fillId="2" borderId="3" xfId="0" applyNumberFormat="1" applyFont="1" applyFill="1" applyBorder="1" applyAlignment="1">
      <alignment horizontal="center" wrapText="1"/>
    </xf>
    <xf numFmtId="4" fontId="14" fillId="2" borderId="3" xfId="0" applyNumberFormat="1" applyFont="1" applyFill="1" applyBorder="1" applyAlignment="1">
      <alignment horizontal="right" wrapText="1"/>
    </xf>
    <xf numFmtId="4" fontId="13" fillId="2" borderId="3" xfId="0" applyNumberFormat="1" applyFont="1" applyFill="1" applyBorder="1" applyAlignment="1"/>
    <xf numFmtId="4" fontId="13" fillId="2" borderId="3" xfId="0" applyNumberFormat="1" applyFont="1" applyFill="1" applyBorder="1" applyAlignment="1">
      <alignment horizontal="right" wrapText="1"/>
    </xf>
    <xf numFmtId="4" fontId="24" fillId="0" borderId="3" xfId="0" applyNumberFormat="1" applyFont="1" applyBorder="1" applyAlignment="1">
      <alignment horizontal="right" vertical="top" wrapText="1"/>
    </xf>
    <xf numFmtId="4" fontId="12" fillId="2" borderId="3" xfId="0" applyNumberFormat="1" applyFont="1" applyFill="1" applyBorder="1" applyAlignment="1">
      <alignment horizontal="right" vertical="top" wrapText="1"/>
    </xf>
    <xf numFmtId="4" fontId="14" fillId="2" borderId="3" xfId="0" applyNumberFormat="1" applyFont="1" applyFill="1" applyBorder="1" applyAlignment="1">
      <alignment horizontal="right" vertical="top" wrapText="1"/>
    </xf>
    <xf numFmtId="1" fontId="18" fillId="0" borderId="3" xfId="0" applyNumberFormat="1" applyFont="1" applyBorder="1" applyAlignment="1">
      <alignment horizontal="left" vertical="top"/>
    </xf>
    <xf numFmtId="0" fontId="18" fillId="0" borderId="3" xfId="0" applyFont="1" applyBorder="1" applyAlignment="1">
      <alignment horizontal="left" vertical="top" wrapText="1"/>
    </xf>
    <xf numFmtId="0" fontId="18" fillId="0" borderId="3" xfId="0" applyFont="1" applyBorder="1" applyAlignment="1">
      <alignment horizontal="left"/>
    </xf>
    <xf numFmtId="4" fontId="18" fillId="0" borderId="3" xfId="0" applyNumberFormat="1" applyFont="1" applyBorder="1"/>
    <xf numFmtId="1" fontId="25" fillId="0" borderId="3" xfId="0" applyNumberFormat="1" applyFont="1" applyBorder="1" applyAlignment="1">
      <alignment horizontal="left" vertical="top"/>
    </xf>
    <xf numFmtId="0" fontId="14" fillId="0" borderId="3" xfId="0" applyFont="1" applyBorder="1" applyAlignment="1">
      <alignment horizontal="left" vertical="top" wrapText="1"/>
    </xf>
    <xf numFmtId="0" fontId="13" fillId="0" borderId="3" xfId="0" applyFont="1" applyBorder="1" applyAlignment="1">
      <alignment horizontal="left"/>
    </xf>
    <xf numFmtId="164" fontId="13" fillId="0" borderId="3" xfId="0" applyNumberFormat="1" applyFont="1" applyBorder="1" applyAlignment="1">
      <alignment horizontal="left"/>
    </xf>
    <xf numFmtId="4" fontId="13" fillId="0" borderId="3" xfId="0" applyNumberFormat="1" applyFont="1" applyFill="1" applyBorder="1" applyAlignment="1">
      <alignment horizontal="justify" vertical="top"/>
    </xf>
    <xf numFmtId="4" fontId="13" fillId="0" borderId="3" xfId="0" applyNumberFormat="1" applyFont="1" applyFill="1" applyBorder="1" applyAlignment="1">
      <alignment horizontal="right" vertical="top"/>
    </xf>
    <xf numFmtId="1" fontId="20" fillId="0" borderId="3" xfId="0" applyNumberFormat="1" applyFont="1" applyBorder="1" applyAlignment="1">
      <alignment horizontal="left" vertical="top"/>
    </xf>
    <xf numFmtId="0" fontId="20" fillId="0" borderId="3" xfId="0" applyFont="1" applyBorder="1" applyAlignment="1">
      <alignment horizontal="left" vertical="top"/>
    </xf>
    <xf numFmtId="4" fontId="12" fillId="9" borderId="3" xfId="0" applyNumberFormat="1" applyFont="1" applyFill="1" applyBorder="1" applyAlignment="1">
      <alignment horizontal="right" vertical="top" wrapText="1"/>
    </xf>
    <xf numFmtId="4" fontId="14" fillId="0" borderId="3" xfId="0" applyNumberFormat="1" applyFont="1" applyBorder="1" applyAlignment="1">
      <alignment horizontal="justify" vertical="top" wrapText="1"/>
    </xf>
    <xf numFmtId="4" fontId="14" fillId="9" borderId="3" xfId="0" applyNumberFormat="1" applyFont="1" applyFill="1" applyBorder="1" applyAlignment="1">
      <alignment horizontal="center" wrapText="1"/>
    </xf>
    <xf numFmtId="4" fontId="14" fillId="9" borderId="3" xfId="0" applyNumberFormat="1" applyFont="1" applyFill="1" applyBorder="1" applyAlignment="1">
      <alignment horizontal="right" wrapText="1"/>
    </xf>
    <xf numFmtId="4" fontId="13" fillId="9" borderId="3" xfId="0" applyNumberFormat="1" applyFont="1" applyFill="1" applyBorder="1" applyAlignment="1"/>
    <xf numFmtId="4" fontId="13" fillId="9" borderId="3" xfId="0" applyNumberFormat="1" applyFont="1" applyFill="1" applyBorder="1" applyAlignment="1">
      <alignment horizontal="right" wrapText="1"/>
    </xf>
    <xf numFmtId="4" fontId="14" fillId="9" borderId="3" xfId="0" applyNumberFormat="1" applyFont="1" applyFill="1" applyBorder="1" applyAlignment="1">
      <alignment horizontal="justify" vertical="top" wrapText="1"/>
    </xf>
  </cellXfs>
  <cellStyles count="6">
    <cellStyle name="naslov2" xfId="1"/>
    <cellStyle name="Navadno" xfId="0" builtinId="0"/>
    <cellStyle name="Navadno 2" xfId="2"/>
    <cellStyle name="Navadno 4" xfId="3"/>
    <cellStyle name="Navadno_Fin-črn" xfId="4"/>
    <cellStyle name="Normal_I-BREZOV"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enableFormatConditionsCalculation="0">
    <tabColor indexed="10"/>
  </sheetPr>
  <dimension ref="A2:E47"/>
  <sheetViews>
    <sheetView showGridLines="0" tabSelected="1" topLeftCell="A35" zoomScaleSheetLayoutView="100" workbookViewId="0">
      <selection activeCell="B48" sqref="B48"/>
    </sheetView>
  </sheetViews>
  <sheetFormatPr defaultRowHeight="15"/>
  <cols>
    <col min="1" max="1" width="11.28515625" style="5" customWidth="1"/>
    <col min="2" max="2" width="59.85546875" style="6" customWidth="1"/>
    <col min="3" max="3" width="5.28515625" style="13" customWidth="1"/>
    <col min="4" max="4" width="17.140625" style="11" customWidth="1"/>
    <col min="5" max="5" width="11" style="7" customWidth="1"/>
    <col min="6" max="16384" width="9.140625" style="8"/>
  </cols>
  <sheetData>
    <row r="2" spans="1:5" s="17" customFormat="1" ht="20.25">
      <c r="A2" s="16"/>
      <c r="B2" s="29" t="s">
        <v>200</v>
      </c>
      <c r="C2" s="16"/>
      <c r="D2" s="16"/>
    </row>
    <row r="3" spans="1:5" s="3" customFormat="1" ht="25.5">
      <c r="A3" s="1"/>
      <c r="B3" s="31" t="s">
        <v>201</v>
      </c>
      <c r="C3" s="14"/>
      <c r="D3" s="4"/>
      <c r="E3" s="2"/>
    </row>
    <row r="7" spans="1:5">
      <c r="B7" s="30"/>
    </row>
    <row r="20" spans="1:5" s="18" customFormat="1" ht="35.25">
      <c r="A20" s="20"/>
      <c r="B20" s="27" t="s">
        <v>71</v>
      </c>
      <c r="C20" s="20"/>
      <c r="D20" s="20"/>
      <c r="E20" s="21"/>
    </row>
    <row r="21" spans="1:5" s="17" customFormat="1" ht="23.25">
      <c r="A21" s="22"/>
      <c r="B21" s="25" t="s">
        <v>70</v>
      </c>
      <c r="C21" s="22"/>
      <c r="D21" s="22"/>
      <c r="E21" s="23"/>
    </row>
    <row r="22" spans="1:5" ht="15.75">
      <c r="B22" s="26" t="s">
        <v>72</v>
      </c>
    </row>
    <row r="42" spans="1:5">
      <c r="B42" s="28"/>
    </row>
    <row r="44" spans="1:5" s="10" customFormat="1">
      <c r="A44" s="9"/>
      <c r="B44" s="24"/>
      <c r="C44" s="15"/>
      <c r="D44" s="12"/>
      <c r="E44" s="19"/>
    </row>
    <row r="45" spans="1:5" s="10" customFormat="1">
      <c r="A45" s="9" t="s">
        <v>285</v>
      </c>
      <c r="B45" s="9"/>
      <c r="C45" s="15"/>
      <c r="D45" s="12"/>
      <c r="E45" s="19"/>
    </row>
    <row r="46" spans="1:5" s="10" customFormat="1">
      <c r="A46" s="9"/>
      <c r="B46" s="9"/>
      <c r="C46" s="15"/>
      <c r="D46" s="12"/>
      <c r="E46" s="19"/>
    </row>
    <row r="47" spans="1:5" s="10" customFormat="1">
      <c r="A47" s="9"/>
      <c r="B47" s="9"/>
      <c r="C47" s="15"/>
      <c r="D47" s="12"/>
      <c r="E47" s="19"/>
    </row>
  </sheetData>
  <phoneticPr fontId="1" type="noConversion"/>
  <pageMargins left="0.43307086614173229" right="0.11811023622047245" top="0.47244094488188981" bottom="0.43307086614173229" header="0.19685039370078741" footer="0.15748031496062992"/>
  <pageSetup paperSize="9" orientation="portrait" r:id="rId1"/>
  <headerFooter alignWithMargins="0">
    <oddHeader>&amp;C________________________________________________________________________________________&amp;R&amp;"Arial,Krepko"&amp;8ARHITEKTURING d.o.o., Drenov Grič 80; SI-1360 VRHNIKA</oddHeader>
    <oddFooter>&amp;R&amp;P/&amp;N</oddFooter>
  </headerFooter>
  <rowBreaks count="1" manualBreakCount="1">
    <brk id="44" max="16383" man="1"/>
  </rowBreaks>
</worksheet>
</file>

<file path=xl/worksheets/sheet2.xml><?xml version="1.0" encoding="utf-8"?>
<worksheet xmlns="http://schemas.openxmlformats.org/spreadsheetml/2006/main" xmlns:r="http://schemas.openxmlformats.org/officeDocument/2006/relationships">
  <sheetPr enableFormatConditionsCalculation="0">
    <tabColor indexed="17"/>
  </sheetPr>
  <dimension ref="A1:G396"/>
  <sheetViews>
    <sheetView tabSelected="1" topLeftCell="A10" zoomScaleSheetLayoutView="115" workbookViewId="0">
      <selection activeCell="B48" sqref="B48"/>
    </sheetView>
  </sheetViews>
  <sheetFormatPr defaultRowHeight="12"/>
  <cols>
    <col min="1" max="1" width="6.85546875" style="33" customWidth="1"/>
    <col min="2" max="2" width="56.85546875" style="34" customWidth="1"/>
    <col min="3" max="3" width="4.28515625" style="35" customWidth="1"/>
    <col min="4" max="4" width="9.5703125" style="36" customWidth="1"/>
    <col min="5" max="5" width="9.5703125" style="32" customWidth="1"/>
    <col min="6" max="6" width="13.28515625" style="37" customWidth="1"/>
    <col min="7" max="7" width="12.28515625" style="38" customWidth="1"/>
    <col min="8" max="16384" width="9.140625" style="38"/>
  </cols>
  <sheetData>
    <row r="1" spans="1:7">
      <c r="A1" s="49"/>
      <c r="B1" s="80"/>
      <c r="C1" s="81"/>
      <c r="D1" s="82"/>
      <c r="E1" s="83"/>
      <c r="F1" s="84"/>
      <c r="G1" s="71"/>
    </row>
    <row r="2" spans="1:7" s="39" customFormat="1" ht="20.25">
      <c r="A2" s="85"/>
      <c r="B2" s="86" t="s">
        <v>202</v>
      </c>
      <c r="C2" s="87"/>
      <c r="D2" s="88"/>
      <c r="E2" s="83"/>
      <c r="F2" s="89"/>
      <c r="G2" s="42"/>
    </row>
    <row r="3" spans="1:7" s="39" customFormat="1" ht="18">
      <c r="A3" s="90"/>
      <c r="B3" s="91" t="s">
        <v>184</v>
      </c>
      <c r="C3" s="92"/>
      <c r="D3" s="93"/>
      <c r="E3" s="94"/>
      <c r="F3" s="95"/>
      <c r="G3" s="42"/>
    </row>
    <row r="4" spans="1:7" s="39" customFormat="1" ht="15.75">
      <c r="A4" s="96" t="s">
        <v>49</v>
      </c>
      <c r="B4" s="97" t="s">
        <v>47</v>
      </c>
      <c r="C4" s="98"/>
      <c r="D4" s="99"/>
      <c r="E4" s="100"/>
      <c r="F4" s="101"/>
      <c r="G4" s="42"/>
    </row>
    <row r="5" spans="1:7">
      <c r="A5" s="102" t="s">
        <v>199</v>
      </c>
      <c r="B5" s="103" t="s">
        <v>21</v>
      </c>
      <c r="C5" s="81"/>
      <c r="D5" s="82"/>
      <c r="E5" s="83"/>
      <c r="F5" s="84">
        <f>+F114</f>
        <v>0</v>
      </c>
      <c r="G5" s="71"/>
    </row>
    <row r="6" spans="1:7">
      <c r="A6" s="102" t="s">
        <v>18</v>
      </c>
      <c r="B6" s="103" t="s">
        <v>22</v>
      </c>
      <c r="C6" s="81"/>
      <c r="D6" s="82"/>
      <c r="E6" s="83"/>
      <c r="F6" s="84">
        <f>+F185</f>
        <v>0</v>
      </c>
      <c r="G6" s="71"/>
    </row>
    <row r="7" spans="1:7">
      <c r="A7" s="102" t="s">
        <v>193</v>
      </c>
      <c r="B7" s="103" t="s">
        <v>224</v>
      </c>
      <c r="C7" s="81"/>
      <c r="D7" s="82"/>
      <c r="E7" s="83"/>
      <c r="F7" s="84">
        <f>+F257</f>
        <v>0</v>
      </c>
      <c r="G7" s="71"/>
    </row>
    <row r="8" spans="1:7">
      <c r="A8" s="102"/>
      <c r="B8" s="103"/>
      <c r="C8" s="81"/>
      <c r="D8" s="82"/>
      <c r="E8" s="83"/>
      <c r="F8" s="84"/>
      <c r="G8" s="71"/>
    </row>
    <row r="9" spans="1:7">
      <c r="A9" s="102"/>
      <c r="B9" s="103"/>
      <c r="C9" s="81"/>
      <c r="D9" s="82"/>
      <c r="E9" s="83"/>
      <c r="F9" s="84"/>
      <c r="G9" s="71"/>
    </row>
    <row r="10" spans="1:7">
      <c r="A10" s="104"/>
      <c r="B10" s="105" t="s">
        <v>185</v>
      </c>
      <c r="C10" s="106"/>
      <c r="D10" s="107"/>
      <c r="E10" s="108"/>
      <c r="F10" s="107">
        <f>SUM(F5:F9)</f>
        <v>0</v>
      </c>
      <c r="G10" s="71"/>
    </row>
    <row r="11" spans="1:7" s="40" customFormat="1">
      <c r="A11" s="109"/>
      <c r="B11" s="110"/>
      <c r="C11" s="66"/>
      <c r="D11" s="67"/>
      <c r="E11" s="68"/>
      <c r="F11" s="67"/>
      <c r="G11" s="72"/>
    </row>
    <row r="12" spans="1:7" s="40" customFormat="1">
      <c r="A12" s="109"/>
      <c r="B12" s="110"/>
      <c r="C12" s="66"/>
      <c r="D12" s="67"/>
      <c r="E12" s="68"/>
      <c r="F12" s="67"/>
      <c r="G12" s="72"/>
    </row>
    <row r="13" spans="1:7" s="41" customFormat="1" ht="15.75">
      <c r="A13" s="111" t="s">
        <v>50</v>
      </c>
      <c r="B13" s="112" t="s">
        <v>48</v>
      </c>
      <c r="C13" s="113"/>
      <c r="D13" s="114"/>
      <c r="E13" s="115"/>
      <c r="F13" s="116"/>
      <c r="G13" s="73"/>
    </row>
    <row r="14" spans="1:7" s="41" customFormat="1">
      <c r="A14" s="117" t="s">
        <v>20</v>
      </c>
      <c r="B14" s="118" t="s">
        <v>211</v>
      </c>
      <c r="C14" s="118"/>
      <c r="D14" s="119"/>
      <c r="E14" s="68"/>
      <c r="F14" s="120">
        <f>+F308</f>
        <v>0</v>
      </c>
      <c r="G14" s="73"/>
    </row>
    <row r="15" spans="1:7" s="40" customFormat="1">
      <c r="A15" s="104"/>
      <c r="B15" s="105" t="s">
        <v>186</v>
      </c>
      <c r="C15" s="106"/>
      <c r="D15" s="107"/>
      <c r="E15" s="108"/>
      <c r="F15" s="107">
        <f>SUM(F14:F14)</f>
        <v>0</v>
      </c>
      <c r="G15" s="72"/>
    </row>
    <row r="16" spans="1:7" s="40" customFormat="1">
      <c r="A16" s="109"/>
      <c r="B16" s="110"/>
      <c r="C16" s="66"/>
      <c r="D16" s="67"/>
      <c r="E16" s="68"/>
      <c r="F16" s="67"/>
      <c r="G16" s="72"/>
    </row>
    <row r="17" spans="1:7" s="40" customFormat="1" ht="15">
      <c r="A17" s="121"/>
      <c r="B17" s="122" t="s">
        <v>187</v>
      </c>
      <c r="C17" s="123"/>
      <c r="D17" s="124"/>
      <c r="E17" s="125"/>
      <c r="F17" s="124">
        <f>+F10+F15</f>
        <v>0</v>
      </c>
      <c r="G17" s="72"/>
    </row>
    <row r="18" spans="1:7" s="40" customFormat="1" ht="15">
      <c r="A18" s="109"/>
      <c r="B18" s="126" t="s">
        <v>225</v>
      </c>
      <c r="C18" s="66"/>
      <c r="D18" s="67"/>
      <c r="E18" s="68"/>
      <c r="F18" s="67">
        <f>+F17*0.2</f>
        <v>0</v>
      </c>
      <c r="G18" s="72"/>
    </row>
    <row r="19" spans="1:7" s="40" customFormat="1" ht="15">
      <c r="A19" s="127"/>
      <c r="B19" s="128" t="s">
        <v>226</v>
      </c>
      <c r="C19" s="129"/>
      <c r="D19" s="130"/>
      <c r="E19" s="131"/>
      <c r="F19" s="130">
        <f>+F17+F18</f>
        <v>0</v>
      </c>
      <c r="G19" s="72"/>
    </row>
    <row r="20" spans="1:7" s="40" customFormat="1">
      <c r="A20" s="109"/>
      <c r="B20" s="110"/>
      <c r="C20" s="66"/>
      <c r="D20" s="67"/>
      <c r="E20" s="68"/>
      <c r="F20" s="67"/>
      <c r="G20" s="72"/>
    </row>
    <row r="21" spans="1:7">
      <c r="A21" s="109"/>
      <c r="B21" s="110"/>
      <c r="C21" s="66"/>
      <c r="D21" s="67"/>
      <c r="E21" s="132"/>
      <c r="F21" s="67"/>
      <c r="G21" s="71"/>
    </row>
    <row r="22" spans="1:7" ht="15.75">
      <c r="A22" s="133" t="s">
        <v>49</v>
      </c>
      <c r="B22" s="134" t="s">
        <v>47</v>
      </c>
      <c r="C22" s="45"/>
      <c r="D22" s="46"/>
      <c r="E22" s="47"/>
      <c r="F22" s="48"/>
      <c r="G22" s="71"/>
    </row>
    <row r="23" spans="1:7" ht="15">
      <c r="A23" s="43" t="s">
        <v>199</v>
      </c>
      <c r="B23" s="44" t="s">
        <v>21</v>
      </c>
      <c r="C23" s="135"/>
      <c r="D23" s="136"/>
      <c r="E23" s="137"/>
      <c r="F23" s="138"/>
      <c r="G23" s="71"/>
    </row>
    <row r="24" spans="1:7">
      <c r="A24" s="139"/>
      <c r="B24" s="140" t="s">
        <v>28</v>
      </c>
      <c r="C24" s="81"/>
      <c r="D24" s="82"/>
      <c r="E24" s="83"/>
      <c r="F24" s="84"/>
      <c r="G24" s="71"/>
    </row>
    <row r="25" spans="1:7" ht="102.75" customHeight="1">
      <c r="A25" s="49"/>
      <c r="B25" s="60" t="s">
        <v>149</v>
      </c>
      <c r="C25" s="81"/>
      <c r="D25" s="82"/>
      <c r="E25" s="83"/>
      <c r="F25" s="84"/>
      <c r="G25" s="71"/>
    </row>
    <row r="26" spans="1:7" ht="22.5">
      <c r="A26" s="49" t="s">
        <v>23</v>
      </c>
      <c r="B26" s="57" t="s">
        <v>98</v>
      </c>
      <c r="C26" s="81"/>
      <c r="D26" s="82"/>
      <c r="E26" s="83"/>
      <c r="F26" s="84"/>
      <c r="G26" s="71"/>
    </row>
    <row r="27" spans="1:7" ht="22.5">
      <c r="A27" s="49" t="s">
        <v>24</v>
      </c>
      <c r="B27" s="57" t="s">
        <v>99</v>
      </c>
      <c r="C27" s="81"/>
      <c r="D27" s="82"/>
      <c r="E27" s="83"/>
      <c r="F27" s="84"/>
      <c r="G27" s="71"/>
    </row>
    <row r="28" spans="1:7">
      <c r="A28" s="49" t="s">
        <v>61</v>
      </c>
      <c r="B28" s="57" t="s">
        <v>100</v>
      </c>
      <c r="C28" s="81"/>
      <c r="D28" s="82"/>
      <c r="E28" s="83"/>
      <c r="F28" s="84"/>
      <c r="G28" s="71"/>
    </row>
    <row r="29" spans="1:7">
      <c r="A29" s="49" t="s">
        <v>68</v>
      </c>
      <c r="B29" s="57" t="s">
        <v>101</v>
      </c>
      <c r="C29" s="81"/>
      <c r="D29" s="82"/>
      <c r="E29" s="83"/>
      <c r="F29" s="84"/>
      <c r="G29" s="71"/>
    </row>
    <row r="30" spans="1:7" ht="22.5">
      <c r="A30" s="49" t="s">
        <v>69</v>
      </c>
      <c r="B30" s="57" t="s">
        <v>102</v>
      </c>
      <c r="C30" s="81"/>
      <c r="D30" s="82"/>
      <c r="E30" s="83"/>
      <c r="F30" s="84"/>
      <c r="G30" s="71"/>
    </row>
    <row r="31" spans="1:7">
      <c r="A31" s="49" t="s">
        <v>62</v>
      </c>
      <c r="B31" s="57" t="s">
        <v>103</v>
      </c>
      <c r="C31" s="81"/>
      <c r="D31" s="82"/>
      <c r="E31" s="83"/>
      <c r="F31" s="84"/>
      <c r="G31" s="71"/>
    </row>
    <row r="32" spans="1:7" ht="22.5">
      <c r="A32" s="49" t="s">
        <v>104</v>
      </c>
      <c r="B32" s="57" t="s">
        <v>105</v>
      </c>
      <c r="C32" s="81"/>
      <c r="D32" s="82"/>
      <c r="E32" s="83"/>
      <c r="F32" s="84"/>
      <c r="G32" s="71"/>
    </row>
    <row r="33" spans="1:7">
      <c r="A33" s="49" t="s">
        <v>106</v>
      </c>
      <c r="B33" s="57" t="s">
        <v>107</v>
      </c>
      <c r="C33" s="81"/>
      <c r="D33" s="82"/>
      <c r="E33" s="83"/>
      <c r="F33" s="84"/>
      <c r="G33" s="71"/>
    </row>
    <row r="34" spans="1:7">
      <c r="A34" s="49" t="s">
        <v>108</v>
      </c>
      <c r="B34" s="57" t="s">
        <v>109</v>
      </c>
      <c r="C34" s="81"/>
      <c r="D34" s="82"/>
      <c r="E34" s="83"/>
      <c r="F34" s="84"/>
      <c r="G34" s="71"/>
    </row>
    <row r="35" spans="1:7">
      <c r="A35" s="49" t="s">
        <v>25</v>
      </c>
      <c r="B35" s="57" t="s">
        <v>110</v>
      </c>
      <c r="C35" s="81"/>
      <c r="D35" s="82"/>
      <c r="E35" s="83"/>
      <c r="F35" s="84"/>
      <c r="G35" s="71"/>
    </row>
    <row r="36" spans="1:7" ht="24" customHeight="1">
      <c r="A36" s="49" t="s">
        <v>63</v>
      </c>
      <c r="B36" s="57" t="s">
        <v>111</v>
      </c>
      <c r="C36" s="81"/>
      <c r="D36" s="82"/>
      <c r="E36" s="83"/>
      <c r="F36" s="84"/>
      <c r="G36" s="71"/>
    </row>
    <row r="37" spans="1:7" ht="34.5" customHeight="1">
      <c r="A37" s="49" t="s">
        <v>64</v>
      </c>
      <c r="B37" s="57" t="s">
        <v>112</v>
      </c>
      <c r="C37" s="81"/>
      <c r="D37" s="82"/>
      <c r="E37" s="83"/>
      <c r="F37" s="84"/>
      <c r="G37" s="71"/>
    </row>
    <row r="38" spans="1:7">
      <c r="A38" s="49" t="s">
        <v>113</v>
      </c>
      <c r="B38" s="57" t="s">
        <v>114</v>
      </c>
      <c r="C38" s="81"/>
      <c r="D38" s="82"/>
      <c r="E38" s="83"/>
      <c r="F38" s="84"/>
      <c r="G38" s="71"/>
    </row>
    <row r="39" spans="1:7" ht="56.25">
      <c r="A39" s="49" t="s">
        <v>115</v>
      </c>
      <c r="B39" s="57" t="s">
        <v>116</v>
      </c>
      <c r="C39" s="81"/>
      <c r="D39" s="82"/>
      <c r="E39" s="83"/>
      <c r="F39" s="84"/>
      <c r="G39" s="71"/>
    </row>
    <row r="40" spans="1:7">
      <c r="A40" s="49" t="s">
        <v>26</v>
      </c>
      <c r="B40" s="56" t="s">
        <v>117</v>
      </c>
      <c r="C40" s="81"/>
      <c r="D40" s="82"/>
      <c r="E40" s="83"/>
      <c r="F40" s="84"/>
      <c r="G40" s="71"/>
    </row>
    <row r="41" spans="1:7" ht="22.5">
      <c r="A41" s="49" t="s">
        <v>65</v>
      </c>
      <c r="B41" s="57" t="s">
        <v>118</v>
      </c>
      <c r="C41" s="81"/>
      <c r="D41" s="82"/>
      <c r="E41" s="83"/>
      <c r="F41" s="84"/>
      <c r="G41" s="71"/>
    </row>
    <row r="42" spans="1:7" ht="15.75" customHeight="1">
      <c r="A42" s="49" t="s">
        <v>66</v>
      </c>
      <c r="B42" s="57" t="s">
        <v>119</v>
      </c>
      <c r="C42" s="81"/>
      <c r="D42" s="82"/>
      <c r="E42" s="83"/>
      <c r="F42" s="84"/>
      <c r="G42" s="71"/>
    </row>
    <row r="43" spans="1:7">
      <c r="A43" s="49" t="s">
        <v>67</v>
      </c>
      <c r="B43" s="57" t="s">
        <v>120</v>
      </c>
      <c r="C43" s="81"/>
      <c r="D43" s="82"/>
      <c r="E43" s="83"/>
      <c r="F43" s="84"/>
      <c r="G43" s="71"/>
    </row>
    <row r="44" spans="1:7">
      <c r="A44" s="49" t="s">
        <v>27</v>
      </c>
      <c r="B44" s="56" t="s">
        <v>121</v>
      </c>
      <c r="C44" s="81"/>
      <c r="D44" s="82"/>
      <c r="E44" s="83"/>
      <c r="F44" s="84"/>
      <c r="G44" s="71"/>
    </row>
    <row r="45" spans="1:7" ht="81.75" customHeight="1">
      <c r="A45" s="49" t="s">
        <v>122</v>
      </c>
      <c r="B45" s="57" t="s">
        <v>229</v>
      </c>
      <c r="C45" s="81"/>
      <c r="D45" s="82"/>
      <c r="E45" s="83"/>
      <c r="F45" s="84"/>
      <c r="G45" s="71"/>
    </row>
    <row r="46" spans="1:7">
      <c r="A46" s="49" t="s">
        <v>31</v>
      </c>
      <c r="B46" s="56" t="s">
        <v>123</v>
      </c>
      <c r="C46" s="81"/>
      <c r="D46" s="82"/>
      <c r="E46" s="83"/>
      <c r="F46" s="84"/>
      <c r="G46" s="71"/>
    </row>
    <row r="47" spans="1:7" ht="33.75">
      <c r="A47" s="49" t="s">
        <v>32</v>
      </c>
      <c r="B47" s="60" t="s">
        <v>124</v>
      </c>
      <c r="C47" s="81"/>
      <c r="D47" s="82"/>
      <c r="E47" s="83"/>
      <c r="F47" s="84"/>
      <c r="G47" s="71"/>
    </row>
    <row r="48" spans="1:7" ht="22.5">
      <c r="A48" s="49" t="s">
        <v>37</v>
      </c>
      <c r="B48" s="60" t="s">
        <v>125</v>
      </c>
      <c r="C48" s="81"/>
      <c r="D48" s="82"/>
      <c r="E48" s="83"/>
      <c r="F48" s="84"/>
      <c r="G48" s="71"/>
    </row>
    <row r="49" spans="1:7" ht="23.25" customHeight="1">
      <c r="A49" s="49" t="s">
        <v>40</v>
      </c>
      <c r="B49" s="60" t="s">
        <v>126</v>
      </c>
      <c r="C49" s="81"/>
      <c r="D49" s="82"/>
      <c r="E49" s="83"/>
      <c r="F49" s="84"/>
      <c r="G49" s="71"/>
    </row>
    <row r="50" spans="1:7" ht="36" customHeight="1">
      <c r="A50" s="49" t="s">
        <v>8</v>
      </c>
      <c r="B50" s="60" t="s">
        <v>127</v>
      </c>
      <c r="C50" s="81"/>
      <c r="D50" s="82"/>
      <c r="E50" s="83"/>
      <c r="F50" s="84"/>
      <c r="G50" s="71"/>
    </row>
    <row r="51" spans="1:7">
      <c r="A51" s="49"/>
      <c r="B51" s="59" t="s">
        <v>128</v>
      </c>
      <c r="C51" s="81"/>
      <c r="D51" s="82"/>
      <c r="E51" s="83"/>
      <c r="F51" s="84"/>
      <c r="G51" s="71"/>
    </row>
    <row r="52" spans="1:7">
      <c r="A52" s="49"/>
      <c r="B52" s="141" t="s">
        <v>129</v>
      </c>
      <c r="C52" s="81"/>
      <c r="D52" s="82"/>
      <c r="E52" s="83"/>
      <c r="F52" s="84"/>
      <c r="G52" s="71"/>
    </row>
    <row r="53" spans="1:7">
      <c r="A53" s="49"/>
      <c r="B53" s="141" t="s">
        <v>130</v>
      </c>
      <c r="C53" s="81"/>
      <c r="D53" s="82"/>
      <c r="E53" s="83"/>
      <c r="F53" s="84"/>
      <c r="G53" s="71"/>
    </row>
    <row r="54" spans="1:7">
      <c r="A54" s="49"/>
      <c r="B54" s="141" t="s">
        <v>131</v>
      </c>
      <c r="C54" s="81"/>
      <c r="D54" s="82"/>
      <c r="E54" s="83"/>
      <c r="F54" s="84"/>
      <c r="G54" s="71"/>
    </row>
    <row r="55" spans="1:7">
      <c r="A55" s="49"/>
      <c r="B55" s="60" t="s">
        <v>73</v>
      </c>
      <c r="C55" s="81"/>
      <c r="D55" s="82"/>
      <c r="E55" s="83"/>
      <c r="F55" s="84"/>
      <c r="G55" s="71"/>
    </row>
    <row r="56" spans="1:7">
      <c r="A56" s="49"/>
      <c r="B56" s="141" t="s">
        <v>132</v>
      </c>
      <c r="C56" s="81"/>
      <c r="D56" s="82"/>
      <c r="E56" s="83"/>
      <c r="F56" s="84"/>
      <c r="G56" s="71"/>
    </row>
    <row r="57" spans="1:7">
      <c r="A57" s="49"/>
      <c r="B57" s="60" t="s">
        <v>133</v>
      </c>
      <c r="C57" s="81"/>
      <c r="D57" s="82"/>
      <c r="E57" s="83"/>
      <c r="F57" s="84"/>
      <c r="G57" s="71"/>
    </row>
    <row r="58" spans="1:7">
      <c r="A58" s="49"/>
      <c r="B58" s="141" t="s">
        <v>134</v>
      </c>
      <c r="C58" s="81"/>
      <c r="D58" s="82"/>
      <c r="E58" s="83"/>
      <c r="F58" s="84"/>
      <c r="G58" s="71"/>
    </row>
    <row r="59" spans="1:7">
      <c r="A59" s="49"/>
      <c r="B59" s="141" t="s">
        <v>135</v>
      </c>
      <c r="C59" s="81"/>
      <c r="D59" s="82"/>
      <c r="E59" s="83"/>
      <c r="F59" s="84"/>
      <c r="G59" s="71"/>
    </row>
    <row r="60" spans="1:7">
      <c r="A60" s="49"/>
      <c r="B60" s="141" t="s">
        <v>136</v>
      </c>
      <c r="C60" s="81"/>
      <c r="D60" s="82"/>
      <c r="E60" s="83"/>
      <c r="F60" s="84"/>
      <c r="G60" s="71"/>
    </row>
    <row r="61" spans="1:7">
      <c r="A61" s="49"/>
      <c r="B61" s="141" t="s">
        <v>137</v>
      </c>
      <c r="C61" s="81"/>
      <c r="D61" s="82"/>
      <c r="E61" s="83"/>
      <c r="F61" s="84"/>
      <c r="G61" s="71"/>
    </row>
    <row r="62" spans="1:7">
      <c r="A62" s="49"/>
      <c r="B62" s="141" t="s">
        <v>138</v>
      </c>
      <c r="C62" s="81"/>
      <c r="D62" s="82"/>
      <c r="E62" s="83"/>
      <c r="F62" s="84"/>
      <c r="G62" s="71"/>
    </row>
    <row r="63" spans="1:7">
      <c r="A63" s="49"/>
      <c r="B63" s="142" t="s">
        <v>139</v>
      </c>
      <c r="C63" s="81"/>
      <c r="D63" s="82"/>
      <c r="E63" s="83"/>
      <c r="F63" s="84"/>
      <c r="G63" s="71"/>
    </row>
    <row r="64" spans="1:7">
      <c r="A64" s="49"/>
      <c r="B64" s="141" t="s">
        <v>140</v>
      </c>
      <c r="C64" s="81"/>
      <c r="D64" s="82"/>
      <c r="E64" s="83"/>
      <c r="F64" s="84"/>
      <c r="G64" s="71"/>
    </row>
    <row r="65" spans="1:7">
      <c r="A65" s="49"/>
      <c r="B65" s="141" t="s">
        <v>141</v>
      </c>
      <c r="C65" s="81"/>
      <c r="D65" s="82"/>
      <c r="E65" s="83"/>
      <c r="F65" s="84"/>
      <c r="G65" s="71"/>
    </row>
    <row r="66" spans="1:7">
      <c r="A66" s="49"/>
      <c r="B66" s="141" t="s">
        <v>142</v>
      </c>
      <c r="C66" s="81"/>
      <c r="D66" s="82"/>
      <c r="E66" s="83"/>
      <c r="F66" s="84"/>
      <c r="G66" s="71"/>
    </row>
    <row r="67" spans="1:7">
      <c r="A67" s="49"/>
      <c r="B67" s="142" t="s">
        <v>143</v>
      </c>
      <c r="C67" s="81"/>
      <c r="D67" s="82"/>
      <c r="E67" s="83"/>
      <c r="F67" s="84"/>
      <c r="G67" s="71"/>
    </row>
    <row r="68" spans="1:7">
      <c r="A68" s="49"/>
      <c r="B68" s="60" t="s">
        <v>144</v>
      </c>
      <c r="C68" s="81"/>
      <c r="D68" s="82"/>
      <c r="E68" s="83"/>
      <c r="F68" s="84"/>
      <c r="G68" s="71"/>
    </row>
    <row r="69" spans="1:7">
      <c r="A69" s="49"/>
      <c r="B69" s="142" t="s">
        <v>145</v>
      </c>
      <c r="C69" s="81"/>
      <c r="D69" s="82"/>
      <c r="E69" s="83"/>
      <c r="F69" s="84"/>
      <c r="G69" s="71"/>
    </row>
    <row r="70" spans="1:7">
      <c r="A70" s="49"/>
      <c r="B70" s="141" t="s">
        <v>146</v>
      </c>
      <c r="C70" s="81"/>
      <c r="D70" s="82"/>
      <c r="E70" s="83"/>
      <c r="F70" s="84"/>
      <c r="G70" s="71"/>
    </row>
    <row r="71" spans="1:7">
      <c r="A71" s="49"/>
      <c r="B71" s="141" t="s">
        <v>147</v>
      </c>
      <c r="C71" s="81"/>
      <c r="D71" s="82"/>
      <c r="E71" s="83"/>
      <c r="F71" s="84"/>
      <c r="G71" s="71"/>
    </row>
    <row r="72" spans="1:7">
      <c r="A72" s="49"/>
      <c r="B72" s="60" t="s">
        <v>148</v>
      </c>
      <c r="C72" s="81"/>
      <c r="D72" s="82"/>
      <c r="E72" s="83"/>
      <c r="F72" s="84"/>
      <c r="G72" s="71"/>
    </row>
    <row r="73" spans="1:7" ht="22.5">
      <c r="A73" s="143" t="s">
        <v>60</v>
      </c>
      <c r="B73" s="60" t="s">
        <v>125</v>
      </c>
      <c r="C73" s="81"/>
      <c r="D73" s="82"/>
      <c r="E73" s="83"/>
      <c r="F73" s="84"/>
      <c r="G73" s="71"/>
    </row>
    <row r="74" spans="1:7">
      <c r="A74" s="143"/>
      <c r="B74" s="59" t="s">
        <v>74</v>
      </c>
      <c r="C74" s="81"/>
      <c r="D74" s="82"/>
      <c r="E74" s="83"/>
      <c r="F74" s="84"/>
      <c r="G74" s="71"/>
    </row>
    <row r="75" spans="1:7">
      <c r="A75" s="143"/>
      <c r="B75" s="60" t="s">
        <v>75</v>
      </c>
      <c r="C75" s="81"/>
      <c r="D75" s="82"/>
      <c r="E75" s="83"/>
      <c r="F75" s="84"/>
      <c r="G75" s="71"/>
    </row>
    <row r="76" spans="1:7">
      <c r="A76" s="143"/>
      <c r="B76" s="60" t="s">
        <v>76</v>
      </c>
      <c r="C76" s="81"/>
      <c r="D76" s="82"/>
      <c r="E76" s="83"/>
      <c r="F76" s="84"/>
      <c r="G76" s="71"/>
    </row>
    <row r="77" spans="1:7">
      <c r="A77" s="143"/>
      <c r="B77" s="60" t="s">
        <v>77</v>
      </c>
      <c r="C77" s="81"/>
      <c r="D77" s="82"/>
      <c r="E77" s="83"/>
      <c r="F77" s="84"/>
      <c r="G77" s="71"/>
    </row>
    <row r="78" spans="1:7">
      <c r="A78" s="143"/>
      <c r="B78" s="60" t="s">
        <v>78</v>
      </c>
      <c r="C78" s="81"/>
      <c r="D78" s="82"/>
      <c r="E78" s="83"/>
      <c r="F78" s="84"/>
      <c r="G78" s="71"/>
    </row>
    <row r="79" spans="1:7">
      <c r="A79" s="143"/>
      <c r="B79" s="60" t="s">
        <v>79</v>
      </c>
      <c r="C79" s="81"/>
      <c r="D79" s="82"/>
      <c r="E79" s="83"/>
      <c r="F79" s="84"/>
      <c r="G79" s="71"/>
    </row>
    <row r="80" spans="1:7">
      <c r="A80" s="143"/>
      <c r="B80" s="60" t="s">
        <v>80</v>
      </c>
      <c r="C80" s="81"/>
      <c r="D80" s="82"/>
      <c r="E80" s="83"/>
      <c r="F80" s="84"/>
      <c r="G80" s="71"/>
    </row>
    <row r="81" spans="1:7">
      <c r="A81" s="143"/>
      <c r="B81" s="60" t="s">
        <v>81</v>
      </c>
      <c r="C81" s="81"/>
      <c r="D81" s="82"/>
      <c r="E81" s="83"/>
      <c r="F81" s="84"/>
      <c r="G81" s="71"/>
    </row>
    <row r="82" spans="1:7">
      <c r="A82" s="143"/>
      <c r="B82" s="60" t="s">
        <v>82</v>
      </c>
      <c r="C82" s="81"/>
      <c r="D82" s="82"/>
      <c r="E82" s="83"/>
      <c r="F82" s="84"/>
      <c r="G82" s="71"/>
    </row>
    <row r="83" spans="1:7">
      <c r="A83" s="143"/>
      <c r="B83" s="60" t="s">
        <v>83</v>
      </c>
      <c r="C83" s="81"/>
      <c r="D83" s="82"/>
      <c r="E83" s="83"/>
      <c r="F83" s="84"/>
      <c r="G83" s="71"/>
    </row>
    <row r="84" spans="1:7">
      <c r="A84" s="143"/>
      <c r="B84" s="60" t="s">
        <v>84</v>
      </c>
      <c r="C84" s="81"/>
      <c r="D84" s="82"/>
      <c r="E84" s="83"/>
      <c r="F84" s="84"/>
      <c r="G84" s="71"/>
    </row>
    <row r="85" spans="1:7" ht="22.5">
      <c r="A85" s="143"/>
      <c r="B85" s="60" t="s">
        <v>85</v>
      </c>
      <c r="C85" s="81"/>
      <c r="D85" s="82"/>
      <c r="E85" s="83"/>
      <c r="F85" s="84"/>
      <c r="G85" s="71"/>
    </row>
    <row r="86" spans="1:7" ht="13.5" customHeight="1">
      <c r="A86" s="143"/>
      <c r="B86" s="60" t="s">
        <v>86</v>
      </c>
      <c r="C86" s="81"/>
      <c r="D86" s="82"/>
      <c r="E86" s="83"/>
      <c r="F86" s="84"/>
      <c r="G86" s="71"/>
    </row>
    <row r="87" spans="1:7">
      <c r="A87" s="143"/>
      <c r="B87" s="60" t="s">
        <v>87</v>
      </c>
      <c r="C87" s="81"/>
      <c r="D87" s="82"/>
      <c r="E87" s="83"/>
      <c r="F87" s="84"/>
      <c r="G87" s="71"/>
    </row>
    <row r="88" spans="1:7" ht="12" customHeight="1">
      <c r="A88" s="143"/>
      <c r="B88" s="60" t="s">
        <v>88</v>
      </c>
      <c r="C88" s="81"/>
      <c r="D88" s="82"/>
      <c r="E88" s="83"/>
      <c r="F88" s="84"/>
      <c r="G88" s="71"/>
    </row>
    <row r="89" spans="1:7" ht="22.5">
      <c r="A89" s="143"/>
      <c r="B89" s="60" t="s">
        <v>89</v>
      </c>
      <c r="C89" s="81"/>
      <c r="D89" s="82"/>
      <c r="E89" s="83"/>
      <c r="F89" s="84"/>
      <c r="G89" s="71"/>
    </row>
    <row r="90" spans="1:7">
      <c r="A90" s="143"/>
      <c r="B90" s="60" t="s">
        <v>90</v>
      </c>
      <c r="C90" s="81"/>
      <c r="D90" s="82"/>
      <c r="E90" s="83"/>
      <c r="F90" s="84"/>
      <c r="G90" s="71"/>
    </row>
    <row r="91" spans="1:7" ht="22.5">
      <c r="A91" s="143"/>
      <c r="B91" s="60" t="s">
        <v>91</v>
      </c>
      <c r="C91" s="81"/>
      <c r="D91" s="82"/>
      <c r="E91" s="83"/>
      <c r="F91" s="84"/>
      <c r="G91" s="71"/>
    </row>
    <row r="92" spans="1:7" ht="22.5">
      <c r="A92" s="143"/>
      <c r="B92" s="60" t="s">
        <v>92</v>
      </c>
      <c r="C92" s="81"/>
      <c r="D92" s="82"/>
      <c r="E92" s="83"/>
      <c r="F92" s="84"/>
      <c r="G92" s="71"/>
    </row>
    <row r="93" spans="1:7">
      <c r="A93" s="143"/>
      <c r="B93" s="60" t="s">
        <v>93</v>
      </c>
      <c r="C93" s="81"/>
      <c r="D93" s="82"/>
      <c r="E93" s="83"/>
      <c r="F93" s="84"/>
      <c r="G93" s="71"/>
    </row>
    <row r="94" spans="1:7">
      <c r="A94" s="143"/>
      <c r="B94" s="60" t="s">
        <v>94</v>
      </c>
      <c r="C94" s="81"/>
      <c r="D94" s="82"/>
      <c r="E94" s="83"/>
      <c r="F94" s="84"/>
      <c r="G94" s="71"/>
    </row>
    <row r="95" spans="1:7" ht="22.5">
      <c r="A95" s="143"/>
      <c r="B95" s="60" t="s">
        <v>95</v>
      </c>
      <c r="C95" s="81"/>
      <c r="D95" s="82"/>
      <c r="E95" s="83"/>
      <c r="F95" s="84"/>
      <c r="G95" s="71"/>
    </row>
    <row r="96" spans="1:7" ht="45">
      <c r="A96" s="143"/>
      <c r="B96" s="60" t="s">
        <v>96</v>
      </c>
      <c r="C96" s="81"/>
      <c r="D96" s="82"/>
      <c r="E96" s="83"/>
      <c r="F96" s="84"/>
      <c r="G96" s="71"/>
    </row>
    <row r="97" spans="1:7">
      <c r="A97" s="143"/>
      <c r="B97" s="60" t="s">
        <v>97</v>
      </c>
      <c r="C97" s="81"/>
      <c r="D97" s="82"/>
      <c r="E97" s="83"/>
      <c r="F97" s="84"/>
      <c r="G97" s="71"/>
    </row>
    <row r="98" spans="1:7" ht="24">
      <c r="A98" s="139"/>
      <c r="B98" s="144" t="s">
        <v>183</v>
      </c>
      <c r="C98" s="81"/>
      <c r="D98" s="82"/>
      <c r="E98" s="83"/>
      <c r="F98" s="84"/>
      <c r="G98" s="71"/>
    </row>
    <row r="99" spans="1:7">
      <c r="A99" s="139"/>
      <c r="B99" s="144"/>
      <c r="C99" s="81"/>
      <c r="D99" s="82"/>
      <c r="E99" s="83"/>
      <c r="F99" s="84"/>
      <c r="G99" s="71"/>
    </row>
    <row r="100" spans="1:7" ht="63.75" customHeight="1">
      <c r="A100" s="145" t="s">
        <v>51</v>
      </c>
      <c r="B100" s="80" t="s">
        <v>230</v>
      </c>
      <c r="C100" s="146"/>
      <c r="D100" s="147"/>
      <c r="E100" s="148"/>
      <c r="F100" s="149"/>
      <c r="G100" s="71"/>
    </row>
    <row r="101" spans="1:7" ht="13.5">
      <c r="A101" s="145" t="s">
        <v>17</v>
      </c>
      <c r="B101" s="80" t="s">
        <v>203</v>
      </c>
      <c r="C101" s="146" t="s">
        <v>227</v>
      </c>
      <c r="D101" s="147">
        <v>13.14</v>
      </c>
      <c r="E101" s="148">
        <v>0</v>
      </c>
      <c r="F101" s="149">
        <f t="shared" ref="F101:F108" si="0">+D101*E101</f>
        <v>0</v>
      </c>
      <c r="G101" s="71"/>
    </row>
    <row r="102" spans="1:7" ht="13.5">
      <c r="A102" s="145" t="s">
        <v>50</v>
      </c>
      <c r="B102" s="80" t="s">
        <v>6</v>
      </c>
      <c r="C102" s="146" t="s">
        <v>227</v>
      </c>
      <c r="D102" s="147">
        <v>0.5</v>
      </c>
      <c r="E102" s="148">
        <v>0</v>
      </c>
      <c r="F102" s="149">
        <f>D102*E102</f>
        <v>0</v>
      </c>
      <c r="G102" s="71"/>
    </row>
    <row r="103" spans="1:7" ht="49.5">
      <c r="A103" s="145" t="s">
        <v>52</v>
      </c>
      <c r="B103" s="150" t="s">
        <v>0</v>
      </c>
      <c r="C103" s="146" t="s">
        <v>227</v>
      </c>
      <c r="D103" s="147">
        <f>7.2*16.5*0.3</f>
        <v>35.64</v>
      </c>
      <c r="E103" s="148">
        <v>0</v>
      </c>
      <c r="F103" s="149">
        <f t="shared" si="0"/>
        <v>0</v>
      </c>
      <c r="G103" s="71"/>
    </row>
    <row r="104" spans="1:7" ht="49.5">
      <c r="A104" s="145" t="s">
        <v>222</v>
      </c>
      <c r="B104" s="150" t="s">
        <v>231</v>
      </c>
      <c r="C104" s="146" t="s">
        <v>227</v>
      </c>
      <c r="D104" s="147">
        <v>2.5</v>
      </c>
      <c r="E104" s="148">
        <v>0</v>
      </c>
      <c r="F104" s="149">
        <f>+D104*E104</f>
        <v>0</v>
      </c>
      <c r="G104" s="71"/>
    </row>
    <row r="105" spans="1:7" ht="25.5">
      <c r="A105" s="145" t="s">
        <v>53</v>
      </c>
      <c r="B105" s="80" t="s">
        <v>232</v>
      </c>
      <c r="C105" s="146" t="s">
        <v>227</v>
      </c>
      <c r="D105" s="147">
        <f>28*0.2*0.2*2.7+16*0.2*0.2*2.9</f>
        <v>4.8800000000000008</v>
      </c>
      <c r="E105" s="148">
        <v>0</v>
      </c>
      <c r="F105" s="149">
        <f t="shared" si="0"/>
        <v>0</v>
      </c>
      <c r="G105" s="71"/>
    </row>
    <row r="106" spans="1:7" s="40" customFormat="1" ht="24.75" customHeight="1">
      <c r="A106" s="109" t="s">
        <v>54</v>
      </c>
      <c r="B106" s="70" t="s">
        <v>233</v>
      </c>
      <c r="C106" s="66" t="s">
        <v>227</v>
      </c>
      <c r="D106" s="67">
        <f>+(7.2+16.5)*2*0.75*0.2+(7.2+16.5)*0.2*2*0.3+(7.2+16.5)*2*0.2*0.2+(7.2+16.5)*0.15</f>
        <v>15.404999999999999</v>
      </c>
      <c r="E106" s="68">
        <v>0</v>
      </c>
      <c r="F106" s="69">
        <f t="shared" si="0"/>
        <v>0</v>
      </c>
      <c r="G106" s="72"/>
    </row>
    <row r="107" spans="1:7" ht="25.5">
      <c r="A107" s="145" t="s">
        <v>188</v>
      </c>
      <c r="B107" s="80" t="s">
        <v>234</v>
      </c>
      <c r="C107" s="146" t="s">
        <v>227</v>
      </c>
      <c r="D107" s="147">
        <f>0.2*0.3*7.2*7</f>
        <v>3.024</v>
      </c>
      <c r="E107" s="148">
        <v>0</v>
      </c>
      <c r="F107" s="149">
        <f t="shared" si="0"/>
        <v>0</v>
      </c>
      <c r="G107" s="71"/>
    </row>
    <row r="108" spans="1:7" ht="62.25" customHeight="1">
      <c r="A108" s="145" t="s">
        <v>189</v>
      </c>
      <c r="B108" s="80" t="s">
        <v>1</v>
      </c>
      <c r="C108" s="146" t="s">
        <v>227</v>
      </c>
      <c r="D108" s="147">
        <v>1.96</v>
      </c>
      <c r="E108" s="148">
        <v>0</v>
      </c>
      <c r="F108" s="149">
        <f t="shared" si="0"/>
        <v>0</v>
      </c>
      <c r="G108" s="71"/>
    </row>
    <row r="109" spans="1:7" ht="96">
      <c r="A109" s="192" t="s">
        <v>190</v>
      </c>
      <c r="B109" s="193" t="s">
        <v>5</v>
      </c>
      <c r="C109" s="194"/>
      <c r="D109" s="195"/>
      <c r="E109" s="196"/>
      <c r="F109" s="197"/>
      <c r="G109" s="71"/>
    </row>
    <row r="110" spans="1:7">
      <c r="A110" s="192" t="s">
        <v>9</v>
      </c>
      <c r="B110" s="198" t="s">
        <v>2</v>
      </c>
      <c r="C110" s="194" t="s">
        <v>44</v>
      </c>
      <c r="D110" s="195">
        <v>2810</v>
      </c>
      <c r="E110" s="196">
        <v>0</v>
      </c>
      <c r="F110" s="197">
        <f>+D110*E110</f>
        <v>0</v>
      </c>
      <c r="G110" s="71"/>
    </row>
    <row r="111" spans="1:7">
      <c r="A111" s="192" t="s">
        <v>10</v>
      </c>
      <c r="B111" s="198" t="s">
        <v>3</v>
      </c>
      <c r="C111" s="194" t="s">
        <v>44</v>
      </c>
      <c r="D111" s="195">
        <v>2306</v>
      </c>
      <c r="E111" s="196">
        <v>0</v>
      </c>
      <c r="F111" s="197">
        <f>+D111*E111</f>
        <v>0</v>
      </c>
      <c r="G111" s="71"/>
    </row>
    <row r="112" spans="1:7">
      <c r="A112" s="192" t="s">
        <v>11</v>
      </c>
      <c r="B112" s="198" t="s">
        <v>4</v>
      </c>
      <c r="C112" s="194" t="s">
        <v>44</v>
      </c>
      <c r="D112" s="195">
        <v>3877</v>
      </c>
      <c r="E112" s="196">
        <v>0</v>
      </c>
      <c r="F112" s="197">
        <f>+D112*E112</f>
        <v>0</v>
      </c>
      <c r="G112" s="71"/>
    </row>
    <row r="113" spans="1:7">
      <c r="A113" s="145"/>
      <c r="B113" s="150" t="s">
        <v>284</v>
      </c>
      <c r="C113" s="146"/>
      <c r="D113" s="147"/>
      <c r="E113" s="148"/>
      <c r="F113" s="149"/>
      <c r="G113" s="71"/>
    </row>
    <row r="114" spans="1:7">
      <c r="A114" s="151"/>
      <c r="B114" s="152" t="s">
        <v>198</v>
      </c>
      <c r="C114" s="45"/>
      <c r="D114" s="46"/>
      <c r="E114" s="47"/>
      <c r="F114" s="46">
        <f>SUM(F24:F113)</f>
        <v>0</v>
      </c>
      <c r="G114" s="71"/>
    </row>
    <row r="115" spans="1:7">
      <c r="A115" s="49"/>
      <c r="B115" s="80"/>
      <c r="C115" s="81"/>
      <c r="D115" s="82"/>
      <c r="E115" s="83"/>
      <c r="F115" s="84"/>
      <c r="G115" s="71"/>
    </row>
    <row r="116" spans="1:7">
      <c r="A116" s="49"/>
      <c r="B116" s="80"/>
      <c r="C116" s="81"/>
      <c r="D116" s="82"/>
      <c r="E116" s="83"/>
      <c r="F116" s="84"/>
      <c r="G116" s="71"/>
    </row>
    <row r="117" spans="1:7" ht="15">
      <c r="A117" s="43" t="s">
        <v>18</v>
      </c>
      <c r="B117" s="44" t="s">
        <v>22</v>
      </c>
      <c r="C117" s="135"/>
      <c r="D117" s="136"/>
      <c r="E117" s="137"/>
      <c r="F117" s="138"/>
      <c r="G117" s="71"/>
    </row>
    <row r="118" spans="1:7">
      <c r="A118" s="49"/>
      <c r="B118" s="103" t="s">
        <v>28</v>
      </c>
      <c r="C118" s="81"/>
      <c r="D118" s="82"/>
      <c r="E118" s="83"/>
      <c r="F118" s="84"/>
      <c r="G118" s="71"/>
    </row>
    <row r="119" spans="1:7" ht="34.5" customHeight="1">
      <c r="A119" s="49" t="s">
        <v>23</v>
      </c>
      <c r="B119" s="57" t="s">
        <v>150</v>
      </c>
      <c r="C119" s="81"/>
      <c r="D119" s="82"/>
      <c r="E119" s="83"/>
      <c r="F119" s="84"/>
      <c r="G119" s="71"/>
    </row>
    <row r="120" spans="1:7" ht="22.5">
      <c r="A120" s="49" t="s">
        <v>24</v>
      </c>
      <c r="B120" s="57" t="s">
        <v>151</v>
      </c>
      <c r="C120" s="81"/>
      <c r="D120" s="82"/>
      <c r="E120" s="83"/>
      <c r="F120" s="84"/>
      <c r="G120" s="71"/>
    </row>
    <row r="121" spans="1:7" ht="22.5">
      <c r="A121" s="49" t="s">
        <v>25</v>
      </c>
      <c r="B121" s="57" t="s">
        <v>152</v>
      </c>
      <c r="C121" s="81"/>
      <c r="D121" s="82"/>
      <c r="E121" s="83"/>
      <c r="F121" s="84"/>
      <c r="G121" s="71"/>
    </row>
    <row r="122" spans="1:7" ht="22.5">
      <c r="A122" s="49" t="s">
        <v>26</v>
      </c>
      <c r="B122" s="57" t="s">
        <v>153</v>
      </c>
      <c r="C122" s="81"/>
      <c r="D122" s="82"/>
      <c r="E122" s="83"/>
      <c r="F122" s="84"/>
      <c r="G122" s="71"/>
    </row>
    <row r="123" spans="1:7">
      <c r="A123" s="49"/>
      <c r="B123" s="57" t="s">
        <v>154</v>
      </c>
      <c r="C123" s="81"/>
      <c r="D123" s="82"/>
      <c r="E123" s="83"/>
      <c r="F123" s="84"/>
      <c r="G123" s="71"/>
    </row>
    <row r="124" spans="1:7">
      <c r="A124" s="49"/>
      <c r="B124" s="57" t="s">
        <v>155</v>
      </c>
      <c r="C124" s="81"/>
      <c r="D124" s="82"/>
      <c r="E124" s="83"/>
      <c r="F124" s="84"/>
      <c r="G124" s="71"/>
    </row>
    <row r="125" spans="1:7" ht="23.25">
      <c r="A125" s="49"/>
      <c r="B125" s="57" t="s">
        <v>235</v>
      </c>
      <c r="C125" s="81"/>
      <c r="D125" s="82"/>
      <c r="E125" s="83"/>
      <c r="F125" s="84"/>
      <c r="G125" s="71"/>
    </row>
    <row r="126" spans="1:7">
      <c r="A126" s="49"/>
      <c r="B126" s="57" t="s">
        <v>156</v>
      </c>
      <c r="C126" s="81"/>
      <c r="D126" s="82"/>
      <c r="E126" s="83"/>
      <c r="F126" s="84"/>
      <c r="G126" s="71"/>
    </row>
    <row r="127" spans="1:7" ht="22.5">
      <c r="A127" s="49" t="s">
        <v>27</v>
      </c>
      <c r="B127" s="57" t="s">
        <v>236</v>
      </c>
      <c r="C127" s="81"/>
      <c r="D127" s="82"/>
      <c r="E127" s="83"/>
      <c r="F127" s="84"/>
      <c r="G127" s="71"/>
    </row>
    <row r="128" spans="1:7" ht="46.5" customHeight="1">
      <c r="A128" s="49"/>
      <c r="B128" s="57" t="s">
        <v>157</v>
      </c>
      <c r="C128" s="81"/>
      <c r="D128" s="82"/>
      <c r="E128" s="83"/>
      <c r="F128" s="84"/>
      <c r="G128" s="71"/>
    </row>
    <row r="129" spans="1:7">
      <c r="A129" s="49"/>
      <c r="B129" s="57" t="s">
        <v>158</v>
      </c>
      <c r="C129" s="81"/>
      <c r="D129" s="82"/>
      <c r="E129" s="83"/>
      <c r="F129" s="84"/>
      <c r="G129" s="71"/>
    </row>
    <row r="130" spans="1:7">
      <c r="A130" s="49"/>
      <c r="B130" s="57" t="s">
        <v>159</v>
      </c>
      <c r="C130" s="81"/>
      <c r="D130" s="82"/>
      <c r="E130" s="83"/>
      <c r="F130" s="84"/>
      <c r="G130" s="71"/>
    </row>
    <row r="131" spans="1:7">
      <c r="A131" s="49"/>
      <c r="B131" s="57" t="s">
        <v>160</v>
      </c>
      <c r="C131" s="81"/>
      <c r="D131" s="82"/>
      <c r="E131" s="83"/>
      <c r="F131" s="84"/>
      <c r="G131" s="71"/>
    </row>
    <row r="132" spans="1:7" ht="45">
      <c r="A132" s="49"/>
      <c r="B132" s="57" t="s">
        <v>161</v>
      </c>
      <c r="C132" s="81"/>
      <c r="D132" s="82"/>
      <c r="E132" s="83"/>
      <c r="F132" s="84"/>
      <c r="G132" s="71"/>
    </row>
    <row r="133" spans="1:7">
      <c r="A133" s="49" t="s">
        <v>31</v>
      </c>
      <c r="B133" s="56" t="s">
        <v>162</v>
      </c>
      <c r="C133" s="81"/>
      <c r="D133" s="82"/>
      <c r="E133" s="83"/>
      <c r="F133" s="84"/>
      <c r="G133" s="71"/>
    </row>
    <row r="134" spans="1:7" ht="22.5">
      <c r="A134" s="49" t="s">
        <v>32</v>
      </c>
      <c r="B134" s="60" t="s">
        <v>163</v>
      </c>
      <c r="C134" s="81"/>
      <c r="D134" s="82"/>
      <c r="E134" s="83"/>
      <c r="F134" s="84"/>
      <c r="G134" s="71"/>
    </row>
    <row r="135" spans="1:7" ht="22.5" customHeight="1">
      <c r="A135" s="49"/>
      <c r="B135" s="60" t="s">
        <v>164</v>
      </c>
      <c r="C135" s="81"/>
      <c r="D135" s="82"/>
      <c r="E135" s="83"/>
      <c r="F135" s="84"/>
      <c r="G135" s="71"/>
    </row>
    <row r="136" spans="1:7">
      <c r="A136" s="49"/>
      <c r="B136" s="141" t="s">
        <v>165</v>
      </c>
      <c r="C136" s="81"/>
      <c r="D136" s="82"/>
      <c r="E136" s="83"/>
      <c r="F136" s="84"/>
      <c r="G136" s="71"/>
    </row>
    <row r="137" spans="1:7">
      <c r="A137" s="49" t="s">
        <v>37</v>
      </c>
      <c r="B137" s="141" t="s">
        <v>166</v>
      </c>
      <c r="C137" s="81"/>
      <c r="D137" s="82"/>
      <c r="E137" s="83"/>
      <c r="F137" s="84"/>
      <c r="G137" s="71"/>
    </row>
    <row r="138" spans="1:7">
      <c r="A138" s="49" t="s">
        <v>40</v>
      </c>
      <c r="B138" s="153" t="s">
        <v>167</v>
      </c>
      <c r="C138" s="81"/>
      <c r="D138" s="82"/>
      <c r="E138" s="83"/>
      <c r="F138" s="84"/>
      <c r="G138" s="71"/>
    </row>
    <row r="139" spans="1:7" ht="22.5">
      <c r="A139" s="49"/>
      <c r="B139" s="154" t="s">
        <v>168</v>
      </c>
      <c r="C139" s="81"/>
      <c r="D139" s="82"/>
      <c r="E139" s="83"/>
      <c r="F139" s="84"/>
      <c r="G139" s="71"/>
    </row>
    <row r="140" spans="1:7" ht="23.25" customHeight="1">
      <c r="A140" s="49"/>
      <c r="B140" s="60" t="s">
        <v>169</v>
      </c>
      <c r="C140" s="81"/>
      <c r="D140" s="82"/>
      <c r="E140" s="83"/>
      <c r="F140" s="84"/>
      <c r="G140" s="71"/>
    </row>
    <row r="141" spans="1:7" ht="22.5">
      <c r="A141" s="49"/>
      <c r="B141" s="154" t="s">
        <v>170</v>
      </c>
      <c r="C141" s="81"/>
      <c r="D141" s="82"/>
      <c r="E141" s="83"/>
      <c r="F141" s="84"/>
      <c r="G141" s="71"/>
    </row>
    <row r="142" spans="1:7" ht="24.75" customHeight="1">
      <c r="A142" s="49"/>
      <c r="B142" s="154" t="s">
        <v>171</v>
      </c>
      <c r="C142" s="81"/>
      <c r="D142" s="82"/>
      <c r="E142" s="83"/>
      <c r="F142" s="84"/>
      <c r="G142" s="71"/>
    </row>
    <row r="143" spans="1:7" ht="22.5">
      <c r="A143" s="49"/>
      <c r="B143" s="60" t="s">
        <v>125</v>
      </c>
      <c r="C143" s="81"/>
      <c r="D143" s="82"/>
      <c r="E143" s="83"/>
      <c r="F143" s="84"/>
      <c r="G143" s="71"/>
    </row>
    <row r="144" spans="1:7" ht="22.5">
      <c r="A144" s="49"/>
      <c r="B144" s="60" t="s">
        <v>172</v>
      </c>
      <c r="C144" s="81"/>
      <c r="D144" s="82"/>
      <c r="E144" s="83"/>
      <c r="F144" s="84"/>
      <c r="G144" s="71"/>
    </row>
    <row r="145" spans="1:7" ht="22.5">
      <c r="A145" s="49"/>
      <c r="B145" s="60" t="s">
        <v>173</v>
      </c>
      <c r="C145" s="81"/>
      <c r="D145" s="82"/>
      <c r="E145" s="83"/>
      <c r="F145" s="84"/>
      <c r="G145" s="71"/>
    </row>
    <row r="146" spans="1:7" ht="22.5">
      <c r="A146" s="143" t="s">
        <v>8</v>
      </c>
      <c r="B146" s="59" t="s">
        <v>237</v>
      </c>
      <c r="C146" s="81"/>
      <c r="D146" s="82"/>
      <c r="E146" s="83"/>
      <c r="F146" s="84"/>
      <c r="G146" s="71"/>
    </row>
    <row r="147" spans="1:7">
      <c r="A147" s="143"/>
      <c r="B147" s="59" t="s">
        <v>74</v>
      </c>
      <c r="C147" s="81"/>
      <c r="D147" s="82"/>
      <c r="E147" s="83"/>
      <c r="F147" s="84"/>
      <c r="G147" s="71"/>
    </row>
    <row r="148" spans="1:7">
      <c r="A148" s="143"/>
      <c r="B148" s="60" t="s">
        <v>75</v>
      </c>
      <c r="C148" s="81"/>
      <c r="D148" s="82"/>
      <c r="E148" s="83"/>
      <c r="F148" s="84"/>
      <c r="G148" s="71"/>
    </row>
    <row r="149" spans="1:7">
      <c r="A149" s="143"/>
      <c r="B149" s="60" t="s">
        <v>76</v>
      </c>
      <c r="C149" s="81"/>
      <c r="D149" s="82"/>
      <c r="E149" s="83"/>
      <c r="F149" s="84"/>
      <c r="G149" s="71"/>
    </row>
    <row r="150" spans="1:7">
      <c r="A150" s="143"/>
      <c r="B150" s="60" t="s">
        <v>77</v>
      </c>
      <c r="C150" s="81"/>
      <c r="D150" s="82"/>
      <c r="E150" s="83"/>
      <c r="F150" s="84"/>
      <c r="G150" s="71"/>
    </row>
    <row r="151" spans="1:7">
      <c r="A151" s="143"/>
      <c r="B151" s="60" t="s">
        <v>78</v>
      </c>
      <c r="C151" s="81"/>
      <c r="D151" s="82"/>
      <c r="E151" s="83"/>
      <c r="F151" s="84"/>
      <c r="G151" s="71"/>
    </row>
    <row r="152" spans="1:7">
      <c r="A152" s="143"/>
      <c r="B152" s="60" t="s">
        <v>79</v>
      </c>
      <c r="C152" s="81"/>
      <c r="D152" s="82"/>
      <c r="E152" s="83"/>
      <c r="F152" s="84"/>
      <c r="G152" s="71"/>
    </row>
    <row r="153" spans="1:7">
      <c r="A153" s="143"/>
      <c r="B153" s="60" t="s">
        <v>80</v>
      </c>
      <c r="C153" s="81"/>
      <c r="D153" s="82"/>
      <c r="E153" s="83"/>
      <c r="F153" s="84"/>
      <c r="G153" s="71"/>
    </row>
    <row r="154" spans="1:7">
      <c r="A154" s="143"/>
      <c r="B154" s="60" t="s">
        <v>81</v>
      </c>
      <c r="C154" s="81"/>
      <c r="D154" s="82"/>
      <c r="E154" s="83"/>
      <c r="F154" s="84"/>
      <c r="G154" s="71"/>
    </row>
    <row r="155" spans="1:7">
      <c r="A155" s="143"/>
      <c r="B155" s="60" t="s">
        <v>82</v>
      </c>
      <c r="C155" s="81"/>
      <c r="D155" s="82"/>
      <c r="E155" s="83"/>
      <c r="F155" s="84"/>
      <c r="G155" s="71"/>
    </row>
    <row r="156" spans="1:7">
      <c r="A156" s="143"/>
      <c r="B156" s="60" t="s">
        <v>83</v>
      </c>
      <c r="C156" s="81"/>
      <c r="D156" s="82"/>
      <c r="E156" s="83"/>
      <c r="F156" s="84"/>
      <c r="G156" s="71"/>
    </row>
    <row r="157" spans="1:7">
      <c r="A157" s="143"/>
      <c r="B157" s="60" t="s">
        <v>84</v>
      </c>
      <c r="C157" s="81"/>
      <c r="D157" s="82"/>
      <c r="E157" s="83"/>
      <c r="F157" s="84"/>
      <c r="G157" s="71"/>
    </row>
    <row r="158" spans="1:7" ht="22.5">
      <c r="A158" s="143"/>
      <c r="B158" s="60" t="s">
        <v>85</v>
      </c>
      <c r="C158" s="81"/>
      <c r="D158" s="82"/>
      <c r="E158" s="83"/>
      <c r="F158" s="84"/>
      <c r="G158" s="71"/>
    </row>
    <row r="159" spans="1:7" ht="13.5" customHeight="1">
      <c r="A159" s="143"/>
      <c r="B159" s="60" t="s">
        <v>86</v>
      </c>
      <c r="C159" s="81"/>
      <c r="D159" s="82"/>
      <c r="E159" s="83"/>
      <c r="F159" s="84"/>
      <c r="G159" s="71"/>
    </row>
    <row r="160" spans="1:7">
      <c r="A160" s="143"/>
      <c r="B160" s="60" t="s">
        <v>87</v>
      </c>
      <c r="C160" s="81"/>
      <c r="D160" s="82"/>
      <c r="E160" s="83"/>
      <c r="F160" s="84"/>
      <c r="G160" s="71"/>
    </row>
    <row r="161" spans="1:7" ht="12.75" customHeight="1">
      <c r="A161" s="143"/>
      <c r="B161" s="60" t="s">
        <v>88</v>
      </c>
      <c r="C161" s="81"/>
      <c r="D161" s="82"/>
      <c r="E161" s="83"/>
      <c r="F161" s="84"/>
      <c r="G161" s="71"/>
    </row>
    <row r="162" spans="1:7" ht="22.5">
      <c r="A162" s="143"/>
      <c r="B162" s="60" t="s">
        <v>89</v>
      </c>
      <c r="C162" s="81"/>
      <c r="D162" s="82"/>
      <c r="E162" s="83"/>
      <c r="F162" s="84"/>
      <c r="G162" s="71"/>
    </row>
    <row r="163" spans="1:7">
      <c r="A163" s="143"/>
      <c r="B163" s="60" t="s">
        <v>90</v>
      </c>
      <c r="C163" s="81"/>
      <c r="D163" s="82"/>
      <c r="E163" s="83"/>
      <c r="F163" s="84"/>
      <c r="G163" s="71"/>
    </row>
    <row r="164" spans="1:7" ht="22.5">
      <c r="A164" s="143"/>
      <c r="B164" s="60" t="s">
        <v>91</v>
      </c>
      <c r="C164" s="81"/>
      <c r="D164" s="82"/>
      <c r="E164" s="83"/>
      <c r="F164" s="84"/>
      <c r="G164" s="71"/>
    </row>
    <row r="165" spans="1:7" ht="22.5">
      <c r="A165" s="143"/>
      <c r="B165" s="60" t="s">
        <v>92</v>
      </c>
      <c r="C165" s="81"/>
      <c r="D165" s="82"/>
      <c r="E165" s="83"/>
      <c r="F165" s="84"/>
      <c r="G165" s="71"/>
    </row>
    <row r="166" spans="1:7">
      <c r="A166" s="143"/>
      <c r="B166" s="60" t="s">
        <v>93</v>
      </c>
      <c r="C166" s="81"/>
      <c r="D166" s="82"/>
      <c r="E166" s="83"/>
      <c r="F166" s="84"/>
      <c r="G166" s="71"/>
    </row>
    <row r="167" spans="1:7">
      <c r="A167" s="143"/>
      <c r="B167" s="60" t="s">
        <v>94</v>
      </c>
      <c r="C167" s="81"/>
      <c r="D167" s="82"/>
      <c r="E167" s="83"/>
      <c r="F167" s="84"/>
      <c r="G167" s="71"/>
    </row>
    <row r="168" spans="1:7" ht="22.5">
      <c r="A168" s="143"/>
      <c r="B168" s="60" t="s">
        <v>95</v>
      </c>
      <c r="C168" s="81"/>
      <c r="D168" s="82"/>
      <c r="E168" s="83"/>
      <c r="F168" s="84"/>
      <c r="G168" s="71"/>
    </row>
    <row r="169" spans="1:7" ht="45">
      <c r="A169" s="143"/>
      <c r="B169" s="60" t="s">
        <v>96</v>
      </c>
      <c r="C169" s="81"/>
      <c r="D169" s="82"/>
      <c r="E169" s="83"/>
      <c r="F169" s="84"/>
      <c r="G169" s="71"/>
    </row>
    <row r="170" spans="1:7">
      <c r="A170" s="143"/>
      <c r="B170" s="60" t="s">
        <v>97</v>
      </c>
      <c r="C170" s="81"/>
      <c r="D170" s="82"/>
      <c r="E170" s="83"/>
      <c r="F170" s="84"/>
      <c r="G170" s="71"/>
    </row>
    <row r="171" spans="1:7">
      <c r="A171" s="49"/>
      <c r="B171" s="103"/>
      <c r="C171" s="155"/>
      <c r="D171" s="156"/>
      <c r="E171" s="83"/>
      <c r="F171" s="157"/>
      <c r="G171" s="71"/>
    </row>
    <row r="172" spans="1:7" ht="60">
      <c r="A172" s="49" t="s">
        <v>51</v>
      </c>
      <c r="B172" s="80" t="s">
        <v>238</v>
      </c>
      <c r="C172" s="155" t="s">
        <v>228</v>
      </c>
      <c r="D172" s="156">
        <f>+(7.2+16.5)*2*0.15+0.6*4*6</f>
        <v>21.509999999999998</v>
      </c>
      <c r="E172" s="83">
        <v>0</v>
      </c>
      <c r="F172" s="157">
        <f t="shared" ref="F172:F183" si="1">+D172*E172</f>
        <v>0</v>
      </c>
      <c r="G172" s="71"/>
    </row>
    <row r="173" spans="1:7" ht="60">
      <c r="A173" s="49" t="s">
        <v>52</v>
      </c>
      <c r="B173" s="80" t="s">
        <v>239</v>
      </c>
      <c r="C173" s="155" t="s">
        <v>228</v>
      </c>
      <c r="D173" s="156">
        <f>+(7.5+16.5)*0.3</f>
        <v>7.1999999999999993</v>
      </c>
      <c r="E173" s="83">
        <v>0</v>
      </c>
      <c r="F173" s="157">
        <f t="shared" si="1"/>
        <v>0</v>
      </c>
      <c r="G173" s="71"/>
    </row>
    <row r="174" spans="1:7" ht="13.5">
      <c r="A174" s="49" t="s">
        <v>222</v>
      </c>
      <c r="B174" s="80" t="s">
        <v>223</v>
      </c>
      <c r="C174" s="155" t="s">
        <v>228</v>
      </c>
      <c r="D174" s="156">
        <f>0.6*4*0.9*6</f>
        <v>12.96</v>
      </c>
      <c r="E174" s="83">
        <v>0</v>
      </c>
      <c r="F174" s="157">
        <f>+D174*E174</f>
        <v>0</v>
      </c>
      <c r="G174" s="71"/>
    </row>
    <row r="175" spans="1:7" ht="48">
      <c r="A175" s="49" t="s">
        <v>53</v>
      </c>
      <c r="B175" s="80" t="s">
        <v>240</v>
      </c>
      <c r="C175" s="155" t="s">
        <v>228</v>
      </c>
      <c r="D175" s="156">
        <v>97.96</v>
      </c>
      <c r="E175" s="83">
        <v>0</v>
      </c>
      <c r="F175" s="157">
        <f t="shared" si="1"/>
        <v>0</v>
      </c>
      <c r="G175" s="71"/>
    </row>
    <row r="176" spans="1:7" ht="13.5">
      <c r="A176" s="49" t="s">
        <v>206</v>
      </c>
      <c r="B176" s="80" t="s">
        <v>207</v>
      </c>
      <c r="C176" s="155" t="s">
        <v>228</v>
      </c>
      <c r="D176" s="156">
        <f>+(7.2+16.5)*2*0.15</f>
        <v>7.1099999999999994</v>
      </c>
      <c r="E176" s="83">
        <v>0</v>
      </c>
      <c r="F176" s="157"/>
      <c r="G176" s="71"/>
    </row>
    <row r="177" spans="1:7" ht="24">
      <c r="A177" s="49" t="s">
        <v>54</v>
      </c>
      <c r="B177" s="80" t="s">
        <v>204</v>
      </c>
      <c r="C177" s="155" t="s">
        <v>228</v>
      </c>
      <c r="D177" s="156">
        <f>25*5</f>
        <v>125</v>
      </c>
      <c r="E177" s="83">
        <v>0</v>
      </c>
      <c r="F177" s="157">
        <f t="shared" si="1"/>
        <v>0</v>
      </c>
      <c r="G177" s="71"/>
    </row>
    <row r="178" spans="1:7" ht="24">
      <c r="A178" s="49" t="s">
        <v>188</v>
      </c>
      <c r="B178" s="80" t="s">
        <v>205</v>
      </c>
      <c r="C178" s="155" t="s">
        <v>228</v>
      </c>
      <c r="D178" s="156">
        <f>4*25</f>
        <v>100</v>
      </c>
      <c r="E178" s="83">
        <v>0</v>
      </c>
      <c r="F178" s="157">
        <f t="shared" si="1"/>
        <v>0</v>
      </c>
      <c r="G178" s="71"/>
    </row>
    <row r="179" spans="1:7" ht="36">
      <c r="A179" s="49" t="s">
        <v>208</v>
      </c>
      <c r="B179" s="80" t="s">
        <v>209</v>
      </c>
      <c r="C179" s="155" t="s">
        <v>228</v>
      </c>
      <c r="D179" s="156">
        <v>155.75</v>
      </c>
      <c r="E179" s="83">
        <v>0</v>
      </c>
      <c r="F179" s="157">
        <f t="shared" si="1"/>
        <v>0</v>
      </c>
      <c r="G179" s="71"/>
    </row>
    <row r="180" spans="1:7" ht="48">
      <c r="A180" s="49" t="s">
        <v>189</v>
      </c>
      <c r="B180" s="103" t="s">
        <v>241</v>
      </c>
      <c r="C180" s="155" t="s">
        <v>228</v>
      </c>
      <c r="D180" s="156">
        <v>10.73</v>
      </c>
      <c r="E180" s="83">
        <v>0</v>
      </c>
      <c r="F180" s="157">
        <f t="shared" si="1"/>
        <v>0</v>
      </c>
      <c r="G180" s="71"/>
    </row>
    <row r="181" spans="1:7" ht="24">
      <c r="A181" s="49" t="s">
        <v>190</v>
      </c>
      <c r="B181" s="80" t="s">
        <v>194</v>
      </c>
      <c r="C181" s="155" t="s">
        <v>228</v>
      </c>
      <c r="D181" s="156">
        <f>+(7.2*16.5)*2</f>
        <v>237.6</v>
      </c>
      <c r="E181" s="83">
        <v>0</v>
      </c>
      <c r="F181" s="157">
        <f t="shared" si="1"/>
        <v>0</v>
      </c>
      <c r="G181" s="71"/>
    </row>
    <row r="182" spans="1:7" ht="85.5" customHeight="1">
      <c r="A182" s="49" t="s">
        <v>191</v>
      </c>
      <c r="B182" s="103" t="s">
        <v>242</v>
      </c>
      <c r="C182" s="155" t="s">
        <v>228</v>
      </c>
      <c r="D182" s="156">
        <f>+(18.5*8+18.5*6.5+9.2*7.4)</f>
        <v>336.33</v>
      </c>
      <c r="E182" s="83">
        <v>0</v>
      </c>
      <c r="F182" s="157">
        <f t="shared" si="1"/>
        <v>0</v>
      </c>
      <c r="G182" s="71"/>
    </row>
    <row r="183" spans="1:7" ht="37.5">
      <c r="A183" s="49" t="s">
        <v>192</v>
      </c>
      <c r="B183" s="80" t="s">
        <v>243</v>
      </c>
      <c r="C183" s="155" t="s">
        <v>45</v>
      </c>
      <c r="D183" s="156">
        <v>10</v>
      </c>
      <c r="E183" s="83">
        <v>0</v>
      </c>
      <c r="F183" s="157">
        <f t="shared" si="1"/>
        <v>0</v>
      </c>
      <c r="G183" s="71"/>
    </row>
    <row r="184" spans="1:7">
      <c r="A184" s="49"/>
      <c r="B184" s="80"/>
      <c r="C184" s="155"/>
      <c r="D184" s="156"/>
      <c r="E184" s="83"/>
      <c r="F184" s="157"/>
      <c r="G184" s="71"/>
    </row>
    <row r="185" spans="1:7">
      <c r="A185" s="151"/>
      <c r="B185" s="152" t="s">
        <v>195</v>
      </c>
      <c r="C185" s="45"/>
      <c r="D185" s="46"/>
      <c r="E185" s="47"/>
      <c r="F185" s="46">
        <f>SUM(F118:F184)</f>
        <v>0</v>
      </c>
      <c r="G185" s="71"/>
    </row>
    <row r="186" spans="1:7">
      <c r="A186" s="49"/>
      <c r="B186" s="80"/>
      <c r="C186" s="155"/>
      <c r="D186" s="156"/>
      <c r="E186" s="83"/>
      <c r="F186" s="157"/>
      <c r="G186" s="71"/>
    </row>
    <row r="187" spans="1:7">
      <c r="A187" s="49"/>
      <c r="B187" s="80"/>
      <c r="C187" s="155"/>
      <c r="D187" s="156"/>
      <c r="E187" s="83"/>
      <c r="F187" s="157"/>
      <c r="G187" s="71"/>
    </row>
    <row r="188" spans="1:7" ht="15">
      <c r="A188" s="43" t="s">
        <v>193</v>
      </c>
      <c r="B188" s="44" t="s">
        <v>19</v>
      </c>
      <c r="C188" s="135"/>
      <c r="D188" s="136"/>
      <c r="E188" s="137"/>
      <c r="F188" s="138"/>
      <c r="G188" s="71"/>
    </row>
    <row r="189" spans="1:7">
      <c r="A189" s="49"/>
      <c r="B189" s="103" t="s">
        <v>29</v>
      </c>
      <c r="C189" s="81"/>
      <c r="D189" s="82"/>
      <c r="E189" s="83"/>
      <c r="F189" s="84"/>
      <c r="G189" s="71"/>
    </row>
    <row r="190" spans="1:7" ht="12.75" customHeight="1">
      <c r="A190" s="49" t="s">
        <v>23</v>
      </c>
      <c r="B190" s="57" t="s">
        <v>30</v>
      </c>
      <c r="C190" s="81"/>
      <c r="D190" s="82"/>
      <c r="E190" s="83"/>
      <c r="F190" s="84"/>
      <c r="G190" s="71"/>
    </row>
    <row r="191" spans="1:7">
      <c r="A191" s="49" t="s">
        <v>24</v>
      </c>
      <c r="B191" s="57" t="s">
        <v>174</v>
      </c>
      <c r="C191" s="81"/>
      <c r="D191" s="82"/>
      <c r="E191" s="83"/>
      <c r="F191" s="84"/>
      <c r="G191" s="71"/>
    </row>
    <row r="192" spans="1:7" ht="45">
      <c r="A192" s="49" t="s">
        <v>25</v>
      </c>
      <c r="B192" s="57" t="s">
        <v>175</v>
      </c>
      <c r="C192" s="81"/>
      <c r="D192" s="82"/>
      <c r="E192" s="83"/>
      <c r="F192" s="84"/>
      <c r="G192" s="71"/>
    </row>
    <row r="193" spans="1:7" ht="22.5">
      <c r="A193" s="49" t="s">
        <v>26</v>
      </c>
      <c r="B193" s="57" t="s">
        <v>56</v>
      </c>
      <c r="C193" s="81"/>
      <c r="D193" s="82"/>
      <c r="E193" s="83"/>
      <c r="F193" s="84"/>
      <c r="G193" s="71"/>
    </row>
    <row r="194" spans="1:7" ht="78.75">
      <c r="A194" s="49" t="s">
        <v>27</v>
      </c>
      <c r="B194" s="158" t="s">
        <v>244</v>
      </c>
      <c r="C194" s="81"/>
      <c r="D194" s="82"/>
      <c r="E194" s="83"/>
      <c r="F194" s="84"/>
      <c r="G194" s="71"/>
    </row>
    <row r="195" spans="1:7" ht="22.5">
      <c r="A195" s="49" t="s">
        <v>31</v>
      </c>
      <c r="B195" s="57" t="s">
        <v>176</v>
      </c>
      <c r="C195" s="81"/>
      <c r="D195" s="82"/>
      <c r="E195" s="83"/>
      <c r="F195" s="84"/>
      <c r="G195" s="71"/>
    </row>
    <row r="196" spans="1:7">
      <c r="A196" s="49" t="s">
        <v>9</v>
      </c>
      <c r="B196" s="57" t="s">
        <v>177</v>
      </c>
      <c r="C196" s="81"/>
      <c r="D196" s="82"/>
      <c r="E196" s="83"/>
      <c r="F196" s="84"/>
      <c r="G196" s="71"/>
    </row>
    <row r="197" spans="1:7" ht="22.5">
      <c r="A197" s="49" t="s">
        <v>10</v>
      </c>
      <c r="B197" s="57" t="s">
        <v>178</v>
      </c>
      <c r="C197" s="81"/>
      <c r="D197" s="82"/>
      <c r="E197" s="83"/>
      <c r="F197" s="84"/>
      <c r="G197" s="71"/>
    </row>
    <row r="198" spans="1:7">
      <c r="A198" s="49" t="s">
        <v>11</v>
      </c>
      <c r="B198" s="57" t="s">
        <v>179</v>
      </c>
      <c r="C198" s="81"/>
      <c r="D198" s="82"/>
      <c r="E198" s="83"/>
      <c r="F198" s="84"/>
      <c r="G198" s="71"/>
    </row>
    <row r="199" spans="1:7">
      <c r="A199" s="49" t="s">
        <v>12</v>
      </c>
      <c r="B199" s="57" t="s">
        <v>180</v>
      </c>
      <c r="C199" s="81"/>
      <c r="D199" s="82"/>
      <c r="E199" s="83"/>
      <c r="F199" s="84"/>
      <c r="G199" s="71"/>
    </row>
    <row r="200" spans="1:7" ht="12.75" customHeight="1">
      <c r="A200" s="49" t="s">
        <v>13</v>
      </c>
      <c r="B200" s="57" t="s">
        <v>181</v>
      </c>
      <c r="C200" s="81"/>
      <c r="D200" s="82"/>
      <c r="E200" s="83"/>
      <c r="F200" s="84"/>
      <c r="G200" s="71"/>
    </row>
    <row r="201" spans="1:7" ht="113.25" customHeight="1">
      <c r="A201" s="49" t="s">
        <v>32</v>
      </c>
      <c r="B201" s="56" t="s">
        <v>245</v>
      </c>
      <c r="C201" s="81"/>
      <c r="D201" s="82"/>
      <c r="E201" s="83"/>
      <c r="F201" s="84"/>
      <c r="G201" s="71"/>
    </row>
    <row r="202" spans="1:7">
      <c r="A202" s="49" t="s">
        <v>37</v>
      </c>
      <c r="B202" s="159" t="s">
        <v>33</v>
      </c>
      <c r="C202" s="81"/>
      <c r="D202" s="82"/>
      <c r="E202" s="83"/>
      <c r="F202" s="84"/>
      <c r="G202" s="71"/>
    </row>
    <row r="203" spans="1:7" ht="22.5">
      <c r="A203" s="49"/>
      <c r="B203" s="158" t="s">
        <v>34</v>
      </c>
      <c r="C203" s="81"/>
      <c r="D203" s="82"/>
      <c r="E203" s="83"/>
      <c r="F203" s="84"/>
      <c r="G203" s="71"/>
    </row>
    <row r="204" spans="1:7" ht="22.5">
      <c r="A204" s="49"/>
      <c r="B204" s="158" t="s">
        <v>35</v>
      </c>
      <c r="C204" s="81"/>
      <c r="D204" s="82"/>
      <c r="E204" s="83"/>
      <c r="F204" s="84"/>
      <c r="G204" s="71"/>
    </row>
    <row r="205" spans="1:7" ht="93" customHeight="1">
      <c r="A205" s="49"/>
      <c r="B205" s="158" t="s">
        <v>36</v>
      </c>
      <c r="C205" s="81"/>
      <c r="D205" s="82"/>
      <c r="E205" s="83"/>
      <c r="F205" s="84"/>
      <c r="G205" s="71"/>
    </row>
    <row r="206" spans="1:7">
      <c r="A206" s="49" t="s">
        <v>40</v>
      </c>
      <c r="B206" s="159" t="s">
        <v>38</v>
      </c>
      <c r="C206" s="81"/>
      <c r="D206" s="82"/>
      <c r="E206" s="83"/>
      <c r="F206" s="84"/>
      <c r="G206" s="71"/>
    </row>
    <row r="207" spans="1:7" ht="91.5" customHeight="1">
      <c r="A207" s="49"/>
      <c r="B207" s="158" t="s">
        <v>46</v>
      </c>
      <c r="C207" s="81"/>
      <c r="D207" s="82"/>
      <c r="E207" s="83"/>
      <c r="F207" s="84"/>
      <c r="G207" s="71"/>
    </row>
    <row r="208" spans="1:7" ht="22.5">
      <c r="A208" s="49"/>
      <c r="B208" s="158" t="s">
        <v>39</v>
      </c>
      <c r="C208" s="81"/>
      <c r="D208" s="82"/>
      <c r="E208" s="83"/>
      <c r="F208" s="84"/>
      <c r="G208" s="71"/>
    </row>
    <row r="209" spans="1:7" ht="22.5">
      <c r="A209" s="143" t="s">
        <v>8</v>
      </c>
      <c r="B209" s="59" t="s">
        <v>237</v>
      </c>
      <c r="C209" s="81"/>
      <c r="D209" s="82"/>
      <c r="E209" s="83"/>
      <c r="F209" s="84"/>
      <c r="G209" s="71"/>
    </row>
    <row r="210" spans="1:7">
      <c r="A210" s="143"/>
      <c r="B210" s="59" t="s">
        <v>74</v>
      </c>
      <c r="C210" s="81"/>
      <c r="D210" s="82"/>
      <c r="E210" s="83"/>
      <c r="F210" s="84"/>
      <c r="G210" s="71"/>
    </row>
    <row r="211" spans="1:7">
      <c r="A211" s="143"/>
      <c r="B211" s="60" t="s">
        <v>75</v>
      </c>
      <c r="C211" s="81"/>
      <c r="D211" s="82"/>
      <c r="E211" s="83"/>
      <c r="F211" s="84"/>
      <c r="G211" s="71"/>
    </row>
    <row r="212" spans="1:7">
      <c r="A212" s="143"/>
      <c r="B212" s="60" t="s">
        <v>76</v>
      </c>
      <c r="C212" s="81"/>
      <c r="D212" s="82"/>
      <c r="E212" s="83"/>
      <c r="F212" s="84"/>
      <c r="G212" s="71"/>
    </row>
    <row r="213" spans="1:7">
      <c r="A213" s="143"/>
      <c r="B213" s="60" t="s">
        <v>77</v>
      </c>
      <c r="C213" s="81"/>
      <c r="D213" s="82"/>
      <c r="E213" s="83"/>
      <c r="F213" s="84"/>
      <c r="G213" s="71"/>
    </row>
    <row r="214" spans="1:7">
      <c r="A214" s="143"/>
      <c r="B214" s="60" t="s">
        <v>78</v>
      </c>
      <c r="C214" s="81"/>
      <c r="D214" s="82"/>
      <c r="E214" s="83"/>
      <c r="F214" s="84"/>
      <c r="G214" s="71"/>
    </row>
    <row r="215" spans="1:7">
      <c r="A215" s="143"/>
      <c r="B215" s="60" t="s">
        <v>79</v>
      </c>
      <c r="C215" s="81"/>
      <c r="D215" s="82"/>
      <c r="E215" s="83"/>
      <c r="F215" s="84"/>
      <c r="G215" s="71"/>
    </row>
    <row r="216" spans="1:7">
      <c r="A216" s="143"/>
      <c r="B216" s="60" t="s">
        <v>80</v>
      </c>
      <c r="C216" s="81"/>
      <c r="D216" s="82"/>
      <c r="E216" s="83"/>
      <c r="F216" s="84"/>
      <c r="G216" s="71"/>
    </row>
    <row r="217" spans="1:7">
      <c r="A217" s="143"/>
      <c r="B217" s="60" t="s">
        <v>81</v>
      </c>
      <c r="C217" s="81"/>
      <c r="D217" s="82"/>
      <c r="E217" s="83"/>
      <c r="F217" s="84"/>
      <c r="G217" s="71"/>
    </row>
    <row r="218" spans="1:7">
      <c r="A218" s="143"/>
      <c r="B218" s="60" t="s">
        <v>82</v>
      </c>
      <c r="C218" s="81"/>
      <c r="D218" s="82"/>
      <c r="E218" s="83"/>
      <c r="F218" s="84"/>
      <c r="G218" s="71"/>
    </row>
    <row r="219" spans="1:7">
      <c r="A219" s="143"/>
      <c r="B219" s="60" t="s">
        <v>83</v>
      </c>
      <c r="C219" s="81"/>
      <c r="D219" s="82"/>
      <c r="E219" s="83"/>
      <c r="F219" s="84"/>
      <c r="G219" s="71"/>
    </row>
    <row r="220" spans="1:7">
      <c r="A220" s="143"/>
      <c r="B220" s="60" t="s">
        <v>84</v>
      </c>
      <c r="C220" s="81"/>
      <c r="D220" s="82"/>
      <c r="E220" s="83"/>
      <c r="F220" s="84"/>
      <c r="G220" s="71"/>
    </row>
    <row r="221" spans="1:7" ht="22.5">
      <c r="A221" s="143"/>
      <c r="B221" s="60" t="s">
        <v>85</v>
      </c>
      <c r="C221" s="81"/>
      <c r="D221" s="82"/>
      <c r="E221" s="83"/>
      <c r="F221" s="84"/>
      <c r="G221" s="71"/>
    </row>
    <row r="222" spans="1:7" ht="12.75" customHeight="1">
      <c r="A222" s="143"/>
      <c r="B222" s="60" t="s">
        <v>86</v>
      </c>
      <c r="C222" s="81"/>
      <c r="D222" s="82"/>
      <c r="E222" s="83"/>
      <c r="F222" s="84"/>
      <c r="G222" s="71"/>
    </row>
    <row r="223" spans="1:7">
      <c r="A223" s="143"/>
      <c r="B223" s="60" t="s">
        <v>87</v>
      </c>
      <c r="C223" s="81"/>
      <c r="D223" s="82"/>
      <c r="E223" s="83"/>
      <c r="F223" s="84"/>
      <c r="G223" s="71"/>
    </row>
    <row r="224" spans="1:7" ht="13.5" customHeight="1">
      <c r="A224" s="143"/>
      <c r="B224" s="60" t="s">
        <v>88</v>
      </c>
      <c r="C224" s="81"/>
      <c r="D224" s="82"/>
      <c r="E224" s="83"/>
      <c r="F224" s="84"/>
      <c r="G224" s="71"/>
    </row>
    <row r="225" spans="1:7" ht="22.5">
      <c r="A225" s="143"/>
      <c r="B225" s="60" t="s">
        <v>89</v>
      </c>
      <c r="C225" s="81"/>
      <c r="D225" s="82"/>
      <c r="E225" s="83"/>
      <c r="F225" s="84"/>
      <c r="G225" s="71"/>
    </row>
    <row r="226" spans="1:7">
      <c r="A226" s="143"/>
      <c r="B226" s="60" t="s">
        <v>90</v>
      </c>
      <c r="C226" s="81"/>
      <c r="D226" s="82"/>
      <c r="E226" s="83"/>
      <c r="F226" s="84"/>
      <c r="G226" s="71"/>
    </row>
    <row r="227" spans="1:7" ht="22.5">
      <c r="A227" s="143"/>
      <c r="B227" s="60" t="s">
        <v>91</v>
      </c>
      <c r="C227" s="81"/>
      <c r="D227" s="82"/>
      <c r="E227" s="83"/>
      <c r="F227" s="84"/>
      <c r="G227" s="71"/>
    </row>
    <row r="228" spans="1:7" ht="22.5">
      <c r="A228" s="143"/>
      <c r="B228" s="60" t="s">
        <v>92</v>
      </c>
      <c r="C228" s="81"/>
      <c r="D228" s="82"/>
      <c r="E228" s="83"/>
      <c r="F228" s="84"/>
      <c r="G228" s="71"/>
    </row>
    <row r="229" spans="1:7">
      <c r="A229" s="143"/>
      <c r="B229" s="60" t="s">
        <v>93</v>
      </c>
      <c r="C229" s="81"/>
      <c r="D229" s="82"/>
      <c r="E229" s="83"/>
      <c r="F229" s="84"/>
      <c r="G229" s="71"/>
    </row>
    <row r="230" spans="1:7">
      <c r="A230" s="143"/>
      <c r="B230" s="60" t="s">
        <v>94</v>
      </c>
      <c r="C230" s="81"/>
      <c r="D230" s="82"/>
      <c r="E230" s="83"/>
      <c r="F230" s="84"/>
      <c r="G230" s="71"/>
    </row>
    <row r="231" spans="1:7" ht="22.5">
      <c r="A231" s="143"/>
      <c r="B231" s="60" t="s">
        <v>95</v>
      </c>
      <c r="C231" s="81"/>
      <c r="D231" s="82"/>
      <c r="E231" s="83"/>
      <c r="F231" s="84"/>
      <c r="G231" s="71"/>
    </row>
    <row r="232" spans="1:7" ht="45">
      <c r="A232" s="143"/>
      <c r="B232" s="60" t="s">
        <v>96</v>
      </c>
      <c r="C232" s="81"/>
      <c r="D232" s="82"/>
      <c r="E232" s="83"/>
      <c r="F232" s="84"/>
      <c r="G232" s="71"/>
    </row>
    <row r="233" spans="1:7">
      <c r="A233" s="143"/>
      <c r="B233" s="60" t="s">
        <v>97</v>
      </c>
      <c r="C233" s="81"/>
      <c r="D233" s="82"/>
      <c r="E233" s="83"/>
      <c r="F233" s="84"/>
      <c r="G233" s="71"/>
    </row>
    <row r="234" spans="1:7" ht="72">
      <c r="A234" s="143" t="s">
        <v>51</v>
      </c>
      <c r="B234" s="165" t="s">
        <v>248</v>
      </c>
      <c r="C234" s="81" t="s">
        <v>210</v>
      </c>
      <c r="D234" s="82">
        <v>35</v>
      </c>
      <c r="E234" s="83">
        <v>0</v>
      </c>
      <c r="F234" s="84">
        <f t="shared" ref="F234:F239" si="2">+D234*E234</f>
        <v>0</v>
      </c>
      <c r="G234" s="71"/>
    </row>
    <row r="235" spans="1:7" ht="26.1" customHeight="1">
      <c r="A235" s="143" t="s">
        <v>52</v>
      </c>
      <c r="B235" s="165" t="s">
        <v>249</v>
      </c>
      <c r="C235" s="81" t="s">
        <v>210</v>
      </c>
      <c r="D235" s="82">
        <v>35</v>
      </c>
      <c r="E235" s="83">
        <v>0</v>
      </c>
      <c r="F235" s="84">
        <f t="shared" si="2"/>
        <v>0</v>
      </c>
      <c r="G235" s="71"/>
    </row>
    <row r="236" spans="1:7" s="40" customFormat="1" ht="36">
      <c r="A236" s="109" t="s">
        <v>53</v>
      </c>
      <c r="B236" s="70" t="s">
        <v>250</v>
      </c>
      <c r="C236" s="160" t="s">
        <v>228</v>
      </c>
      <c r="D236" s="161">
        <v>35</v>
      </c>
      <c r="E236" s="68">
        <v>0</v>
      </c>
      <c r="F236" s="162">
        <f t="shared" si="2"/>
        <v>0</v>
      </c>
      <c r="G236" s="72"/>
    </row>
    <row r="237" spans="1:7" s="40" customFormat="1" ht="57.75" customHeight="1">
      <c r="A237" s="49" t="s">
        <v>54</v>
      </c>
      <c r="B237" s="80" t="s">
        <v>257</v>
      </c>
      <c r="C237" s="155" t="s">
        <v>228</v>
      </c>
      <c r="D237" s="156">
        <f>+(7.2+16.5)*2*0.4</f>
        <v>18.96</v>
      </c>
      <c r="E237" s="83">
        <v>0</v>
      </c>
      <c r="F237" s="157">
        <f t="shared" si="2"/>
        <v>0</v>
      </c>
      <c r="G237" s="72"/>
    </row>
    <row r="238" spans="1:7" s="166" customFormat="1" ht="51" customHeight="1">
      <c r="A238" s="49" t="s">
        <v>188</v>
      </c>
      <c r="B238" s="80" t="s">
        <v>258</v>
      </c>
      <c r="C238" s="155" t="s">
        <v>228</v>
      </c>
      <c r="D238" s="156">
        <f>+(7.2+16.5)*0.45*2</f>
        <v>21.33</v>
      </c>
      <c r="E238" s="83">
        <v>0</v>
      </c>
      <c r="F238" s="157">
        <f t="shared" si="2"/>
        <v>0</v>
      </c>
    </row>
    <row r="239" spans="1:7" ht="51" customHeight="1">
      <c r="A239" s="49" t="s">
        <v>189</v>
      </c>
      <c r="B239" s="80" t="s">
        <v>251</v>
      </c>
      <c r="C239" s="146" t="s">
        <v>227</v>
      </c>
      <c r="D239" s="156">
        <v>79.150000000000006</v>
      </c>
      <c r="E239" s="83">
        <v>0</v>
      </c>
      <c r="F239" s="157">
        <f t="shared" si="2"/>
        <v>0</v>
      </c>
      <c r="G239" s="71"/>
    </row>
    <row r="240" spans="1:7" s="166" customFormat="1" ht="36">
      <c r="A240" s="49" t="s">
        <v>190</v>
      </c>
      <c r="B240" s="80" t="s">
        <v>259</v>
      </c>
      <c r="C240" s="146" t="s">
        <v>210</v>
      </c>
      <c r="D240" s="156">
        <v>415.84</v>
      </c>
      <c r="E240" s="83">
        <v>0</v>
      </c>
      <c r="F240" s="157">
        <f>+D240*E240</f>
        <v>0</v>
      </c>
    </row>
    <row r="241" spans="1:6" s="166" customFormat="1" ht="28.5" customHeight="1">
      <c r="A241" s="49" t="s">
        <v>191</v>
      </c>
      <c r="B241" s="80" t="s">
        <v>260</v>
      </c>
      <c r="C241" s="146" t="s">
        <v>182</v>
      </c>
      <c r="D241" s="156">
        <v>150</v>
      </c>
      <c r="E241" s="83">
        <v>0</v>
      </c>
      <c r="F241" s="157">
        <f>+D241*E241</f>
        <v>0</v>
      </c>
    </row>
    <row r="242" spans="1:6" s="166" customFormat="1" ht="24">
      <c r="A242" s="49" t="s">
        <v>192</v>
      </c>
      <c r="B242" s="80" t="s">
        <v>261</v>
      </c>
      <c r="C242" s="146" t="s">
        <v>45</v>
      </c>
      <c r="D242" s="156">
        <v>8</v>
      </c>
      <c r="E242" s="83">
        <v>0</v>
      </c>
      <c r="F242" s="157">
        <f>+D242*E242</f>
        <v>0</v>
      </c>
    </row>
    <row r="243" spans="1:6" s="166" customFormat="1">
      <c r="A243" s="49" t="s">
        <v>262</v>
      </c>
      <c r="B243" s="80" t="s">
        <v>263</v>
      </c>
      <c r="C243" s="146"/>
      <c r="D243" s="156"/>
      <c r="E243" s="83"/>
      <c r="F243" s="157"/>
    </row>
    <row r="244" spans="1:6" s="166" customFormat="1">
      <c r="A244" s="49" t="s">
        <v>17</v>
      </c>
      <c r="B244" s="80" t="s">
        <v>264</v>
      </c>
      <c r="C244" s="146" t="s">
        <v>265</v>
      </c>
      <c r="D244" s="156">
        <v>32</v>
      </c>
      <c r="E244" s="83">
        <v>0</v>
      </c>
      <c r="F244" s="157">
        <f t="shared" ref="F244:F251" si="3">+D244*E244</f>
        <v>0</v>
      </c>
    </row>
    <row r="245" spans="1:6" s="166" customFormat="1">
      <c r="A245" s="49" t="s">
        <v>266</v>
      </c>
      <c r="B245" s="80" t="s">
        <v>267</v>
      </c>
      <c r="C245" s="146" t="s">
        <v>265</v>
      </c>
      <c r="D245" s="156">
        <v>32</v>
      </c>
      <c r="E245" s="83">
        <v>0</v>
      </c>
      <c r="F245" s="157">
        <f t="shared" si="3"/>
        <v>0</v>
      </c>
    </row>
    <row r="246" spans="1:6" s="166" customFormat="1" ht="36">
      <c r="A246" s="49" t="s">
        <v>268</v>
      </c>
      <c r="B246" s="80" t="s">
        <v>269</v>
      </c>
      <c r="C246" s="146" t="s">
        <v>210</v>
      </c>
      <c r="D246" s="156">
        <v>195.92</v>
      </c>
      <c r="E246" s="83">
        <v>0</v>
      </c>
      <c r="F246" s="157">
        <f t="shared" si="3"/>
        <v>0</v>
      </c>
    </row>
    <row r="247" spans="1:6" s="166" customFormat="1">
      <c r="A247" s="49" t="s">
        <v>270</v>
      </c>
      <c r="B247" s="80" t="s">
        <v>271</v>
      </c>
      <c r="C247" s="146" t="s">
        <v>182</v>
      </c>
      <c r="D247" s="156">
        <v>17</v>
      </c>
      <c r="E247" s="83">
        <v>0</v>
      </c>
      <c r="F247" s="157">
        <f t="shared" si="3"/>
        <v>0</v>
      </c>
    </row>
    <row r="248" spans="1:6" s="166" customFormat="1" ht="34.5" customHeight="1">
      <c r="A248" s="49" t="s">
        <v>272</v>
      </c>
      <c r="B248" s="80" t="s">
        <v>273</v>
      </c>
      <c r="C248" s="155" t="s">
        <v>45</v>
      </c>
      <c r="D248" s="156">
        <v>14</v>
      </c>
      <c r="E248" s="83">
        <v>0</v>
      </c>
      <c r="F248" s="157">
        <f t="shared" si="3"/>
        <v>0</v>
      </c>
    </row>
    <row r="249" spans="1:6" s="166" customFormat="1" ht="95.25" customHeight="1">
      <c r="A249" s="49" t="s">
        <v>274</v>
      </c>
      <c r="B249" s="163" t="s">
        <v>275</v>
      </c>
      <c r="C249" s="155" t="s">
        <v>210</v>
      </c>
      <c r="D249" s="156">
        <v>108.8</v>
      </c>
      <c r="E249" s="83">
        <v>0</v>
      </c>
      <c r="F249" s="157">
        <f t="shared" si="3"/>
        <v>0</v>
      </c>
    </row>
    <row r="250" spans="1:6" s="169" customFormat="1" ht="96.75" customHeight="1">
      <c r="A250" s="109" t="s">
        <v>276</v>
      </c>
      <c r="B250" s="168" t="s">
        <v>277</v>
      </c>
      <c r="C250" s="160" t="s">
        <v>210</v>
      </c>
      <c r="D250" s="161">
        <v>108.8</v>
      </c>
      <c r="E250" s="68">
        <v>0</v>
      </c>
      <c r="F250" s="162">
        <f t="shared" si="3"/>
        <v>0</v>
      </c>
    </row>
    <row r="251" spans="1:6" s="166" customFormat="1" ht="60.75" customHeight="1">
      <c r="A251" s="49" t="s">
        <v>278</v>
      </c>
      <c r="B251" s="163" t="s">
        <v>279</v>
      </c>
      <c r="C251" s="155" t="s">
        <v>280</v>
      </c>
      <c r="D251" s="156">
        <v>1</v>
      </c>
      <c r="E251" s="83">
        <v>0</v>
      </c>
      <c r="F251" s="157">
        <f t="shared" si="3"/>
        <v>0</v>
      </c>
    </row>
    <row r="252" spans="1:6" s="166" customFormat="1" ht="25.5" customHeight="1">
      <c r="A252" s="49" t="s">
        <v>252</v>
      </c>
      <c r="B252" s="163" t="s">
        <v>283</v>
      </c>
      <c r="C252" s="155"/>
      <c r="D252" s="156"/>
      <c r="E252" s="83"/>
      <c r="F252" s="157">
        <v>0</v>
      </c>
    </row>
    <row r="253" spans="1:6" s="166" customFormat="1" ht="12.75" customHeight="1">
      <c r="A253" s="49"/>
      <c r="B253" s="103" t="s">
        <v>246</v>
      </c>
      <c r="C253" s="155"/>
      <c r="D253" s="156"/>
      <c r="E253" s="83"/>
      <c r="F253" s="157"/>
    </row>
    <row r="254" spans="1:6" s="166" customFormat="1" ht="24">
      <c r="A254" s="49" t="s">
        <v>281</v>
      </c>
      <c r="B254" s="80" t="s">
        <v>282</v>
      </c>
      <c r="C254" s="155" t="s">
        <v>45</v>
      </c>
      <c r="D254" s="156">
        <v>1</v>
      </c>
      <c r="E254" s="83">
        <v>0</v>
      </c>
      <c r="F254" s="157">
        <f>+D254*E254</f>
        <v>0</v>
      </c>
    </row>
    <row r="255" spans="1:6" s="167" customFormat="1" ht="12.75" customHeight="1">
      <c r="A255" s="49"/>
      <c r="B255" s="103"/>
      <c r="C255" s="155"/>
      <c r="D255" s="156"/>
      <c r="E255" s="83"/>
      <c r="F255" s="157"/>
    </row>
    <row r="256" spans="1:6" s="167" customFormat="1" ht="12.75" customHeight="1">
      <c r="A256" s="49"/>
      <c r="B256" s="103"/>
      <c r="C256" s="155"/>
      <c r="D256" s="156"/>
      <c r="E256" s="83"/>
      <c r="F256" s="157"/>
    </row>
    <row r="257" spans="1:7">
      <c r="A257" s="151"/>
      <c r="B257" s="152" t="s">
        <v>196</v>
      </c>
      <c r="C257" s="45"/>
      <c r="D257" s="46"/>
      <c r="E257" s="47"/>
      <c r="F257" s="46">
        <f>SUM(F189:F254)</f>
        <v>0</v>
      </c>
      <c r="G257" s="71"/>
    </row>
    <row r="258" spans="1:7" ht="34.5" customHeight="1">
      <c r="A258" s="49"/>
      <c r="B258" s="80"/>
      <c r="C258" s="155"/>
      <c r="D258" s="156"/>
      <c r="E258" s="83"/>
      <c r="F258" s="157"/>
      <c r="G258" s="71"/>
    </row>
    <row r="259" spans="1:7" ht="16.5" customHeight="1">
      <c r="A259" s="49"/>
      <c r="B259" s="80"/>
      <c r="C259" s="155"/>
      <c r="D259" s="156"/>
      <c r="E259" s="83"/>
      <c r="F259" s="157"/>
      <c r="G259" s="71"/>
    </row>
    <row r="260" spans="1:7" s="39" customFormat="1" ht="15" customHeight="1">
      <c r="A260" s="43" t="s">
        <v>50</v>
      </c>
      <c r="B260" s="44" t="s">
        <v>197</v>
      </c>
      <c r="C260" s="45"/>
      <c r="D260" s="46"/>
      <c r="E260" s="47"/>
      <c r="F260" s="48"/>
      <c r="G260" s="42"/>
    </row>
    <row r="261" spans="1:7" s="39" customFormat="1" ht="17.25" customHeight="1">
      <c r="A261" s="43" t="s">
        <v>20</v>
      </c>
      <c r="B261" s="44" t="s">
        <v>211</v>
      </c>
      <c r="C261" s="45"/>
      <c r="D261" s="46"/>
      <c r="E261" s="47"/>
      <c r="F261" s="48"/>
      <c r="G261" s="42"/>
    </row>
    <row r="262" spans="1:7" s="39" customFormat="1" ht="12.75">
      <c r="A262" s="49"/>
      <c r="B262" s="50" t="s">
        <v>29</v>
      </c>
      <c r="C262" s="51"/>
      <c r="D262" s="52"/>
      <c r="E262" s="53"/>
      <c r="F262" s="54"/>
      <c r="G262" s="42"/>
    </row>
    <row r="263" spans="1:7" s="39" customFormat="1" ht="12.75">
      <c r="A263" s="55"/>
      <c r="B263" s="56" t="s">
        <v>212</v>
      </c>
      <c r="C263" s="51"/>
      <c r="D263" s="52"/>
      <c r="E263" s="53"/>
      <c r="F263" s="54"/>
      <c r="G263" s="42"/>
    </row>
    <row r="264" spans="1:7" s="39" customFormat="1" ht="22.5">
      <c r="A264" s="55" t="s">
        <v>23</v>
      </c>
      <c r="B264" s="57" t="s">
        <v>213</v>
      </c>
      <c r="C264" s="51"/>
      <c r="D264" s="52"/>
      <c r="E264" s="53"/>
      <c r="F264" s="54"/>
      <c r="G264" s="42"/>
    </row>
    <row r="265" spans="1:7" s="39" customFormat="1" ht="12.75">
      <c r="A265" s="55" t="s">
        <v>24</v>
      </c>
      <c r="B265" s="57" t="s">
        <v>57</v>
      </c>
      <c r="C265" s="51"/>
      <c r="D265" s="52"/>
      <c r="E265" s="53"/>
      <c r="F265" s="54"/>
      <c r="G265" s="42"/>
    </row>
    <row r="266" spans="1:7" s="39" customFormat="1" ht="12.75">
      <c r="A266" s="55" t="s">
        <v>9</v>
      </c>
      <c r="B266" s="57" t="s">
        <v>41</v>
      </c>
      <c r="C266" s="51"/>
      <c r="D266" s="52"/>
      <c r="E266" s="53"/>
      <c r="F266" s="54"/>
      <c r="G266" s="42"/>
    </row>
    <row r="267" spans="1:7" s="39" customFormat="1" ht="12.75">
      <c r="A267" s="55" t="s">
        <v>10</v>
      </c>
      <c r="B267" s="57" t="s">
        <v>42</v>
      </c>
      <c r="C267" s="51"/>
      <c r="D267" s="52"/>
      <c r="E267" s="53"/>
      <c r="F267" s="54"/>
      <c r="G267" s="42"/>
    </row>
    <row r="268" spans="1:7" s="39" customFormat="1" ht="12.75">
      <c r="A268" s="55" t="s">
        <v>11</v>
      </c>
      <c r="B268" s="57" t="s">
        <v>58</v>
      </c>
      <c r="C268" s="51"/>
      <c r="D268" s="52"/>
      <c r="E268" s="53"/>
      <c r="F268" s="54"/>
      <c r="G268" s="42"/>
    </row>
    <row r="269" spans="1:7" s="39" customFormat="1" ht="12.75">
      <c r="A269" s="55" t="s">
        <v>12</v>
      </c>
      <c r="B269" s="57" t="s">
        <v>43</v>
      </c>
      <c r="C269" s="51"/>
      <c r="D269" s="52"/>
      <c r="E269" s="53"/>
      <c r="F269" s="54"/>
      <c r="G269" s="42"/>
    </row>
    <row r="270" spans="1:7" s="39" customFormat="1" ht="12.75">
      <c r="A270" s="55" t="s">
        <v>13</v>
      </c>
      <c r="B270" s="57" t="s">
        <v>7</v>
      </c>
      <c r="C270" s="51"/>
      <c r="D270" s="52"/>
      <c r="E270" s="53"/>
      <c r="F270" s="54"/>
      <c r="G270" s="42"/>
    </row>
    <row r="271" spans="1:7" s="39" customFormat="1" ht="33.75">
      <c r="A271" s="55" t="s">
        <v>14</v>
      </c>
      <c r="B271" s="57" t="s">
        <v>55</v>
      </c>
      <c r="C271" s="51"/>
      <c r="D271" s="52"/>
      <c r="E271" s="53"/>
      <c r="F271" s="54"/>
      <c r="G271" s="42"/>
    </row>
    <row r="272" spans="1:7" s="39" customFormat="1" ht="22.5">
      <c r="A272" s="55" t="s">
        <v>15</v>
      </c>
      <c r="B272" s="57" t="s">
        <v>59</v>
      </c>
      <c r="C272" s="51"/>
      <c r="D272" s="52"/>
      <c r="E272" s="53"/>
      <c r="F272" s="54"/>
      <c r="G272" s="42"/>
    </row>
    <row r="273" spans="1:7" s="39" customFormat="1" ht="33.75">
      <c r="A273" s="55" t="s">
        <v>16</v>
      </c>
      <c r="B273" s="57" t="s">
        <v>214</v>
      </c>
      <c r="C273" s="51"/>
      <c r="D273" s="52"/>
      <c r="E273" s="53"/>
      <c r="F273" s="54"/>
      <c r="G273" s="42"/>
    </row>
    <row r="274" spans="1:7" s="39" customFormat="1" ht="22.5">
      <c r="A274" s="55" t="s">
        <v>215</v>
      </c>
      <c r="B274" s="57" t="s">
        <v>216</v>
      </c>
      <c r="C274" s="51"/>
      <c r="D274" s="52"/>
      <c r="E274" s="53"/>
      <c r="F274" s="54"/>
      <c r="G274" s="42"/>
    </row>
    <row r="275" spans="1:7" s="39" customFormat="1" ht="22.5">
      <c r="A275" s="55" t="s">
        <v>217</v>
      </c>
      <c r="B275" s="57" t="s">
        <v>218</v>
      </c>
      <c r="C275" s="51"/>
      <c r="D275" s="52"/>
      <c r="E275" s="53"/>
      <c r="F275" s="54"/>
      <c r="G275" s="42"/>
    </row>
    <row r="276" spans="1:7" s="39" customFormat="1" ht="12.75">
      <c r="A276" s="58"/>
      <c r="B276" s="59" t="s">
        <v>74</v>
      </c>
      <c r="C276" s="51"/>
      <c r="D276" s="52"/>
      <c r="E276" s="53"/>
      <c r="F276" s="54"/>
      <c r="G276" s="42"/>
    </row>
    <row r="277" spans="1:7" s="39" customFormat="1" ht="12.75">
      <c r="A277" s="58"/>
      <c r="B277" s="60" t="s">
        <v>75</v>
      </c>
      <c r="C277" s="51"/>
      <c r="D277" s="52"/>
      <c r="E277" s="53"/>
      <c r="F277" s="54"/>
      <c r="G277" s="42"/>
    </row>
    <row r="278" spans="1:7" s="39" customFormat="1" ht="12.75">
      <c r="A278" s="58"/>
      <c r="B278" s="60" t="s">
        <v>76</v>
      </c>
      <c r="C278" s="51"/>
      <c r="D278" s="52"/>
      <c r="E278" s="53"/>
      <c r="F278" s="54"/>
      <c r="G278" s="42"/>
    </row>
    <row r="279" spans="1:7" s="39" customFormat="1" ht="12.75">
      <c r="A279" s="58"/>
      <c r="B279" s="60" t="s">
        <v>77</v>
      </c>
      <c r="C279" s="51"/>
      <c r="D279" s="52"/>
      <c r="E279" s="53"/>
      <c r="F279" s="54"/>
      <c r="G279" s="42"/>
    </row>
    <row r="280" spans="1:7" s="39" customFormat="1" ht="12.75">
      <c r="A280" s="58"/>
      <c r="B280" s="60" t="s">
        <v>78</v>
      </c>
      <c r="C280" s="51"/>
      <c r="D280" s="52"/>
      <c r="E280" s="53"/>
      <c r="F280" s="54"/>
      <c r="G280" s="42"/>
    </row>
    <row r="281" spans="1:7" s="39" customFormat="1" ht="12.75">
      <c r="A281" s="58"/>
      <c r="B281" s="60" t="s">
        <v>79</v>
      </c>
      <c r="C281" s="51"/>
      <c r="D281" s="52"/>
      <c r="E281" s="53"/>
      <c r="F281" s="54"/>
      <c r="G281" s="42"/>
    </row>
    <row r="282" spans="1:7" s="39" customFormat="1" ht="12.75">
      <c r="A282" s="58"/>
      <c r="B282" s="60" t="s">
        <v>80</v>
      </c>
      <c r="C282" s="51"/>
      <c r="D282" s="52"/>
      <c r="E282" s="53"/>
      <c r="F282" s="54"/>
      <c r="G282" s="42"/>
    </row>
    <row r="283" spans="1:7" s="39" customFormat="1" ht="12.75">
      <c r="A283" s="58"/>
      <c r="B283" s="60" t="s">
        <v>81</v>
      </c>
      <c r="C283" s="51"/>
      <c r="D283" s="52"/>
      <c r="E283" s="53"/>
      <c r="F283" s="54"/>
      <c r="G283" s="42"/>
    </row>
    <row r="284" spans="1:7" s="39" customFormat="1" ht="12.75">
      <c r="A284" s="58"/>
      <c r="B284" s="60" t="s">
        <v>82</v>
      </c>
      <c r="C284" s="51"/>
      <c r="D284" s="52"/>
      <c r="E284" s="53"/>
      <c r="F284" s="54"/>
      <c r="G284" s="42"/>
    </row>
    <row r="285" spans="1:7" s="39" customFormat="1" ht="12.75">
      <c r="A285" s="58"/>
      <c r="B285" s="60" t="s">
        <v>83</v>
      </c>
      <c r="C285" s="51"/>
      <c r="D285" s="52"/>
      <c r="E285" s="53"/>
      <c r="F285" s="54"/>
      <c r="G285" s="42"/>
    </row>
    <row r="286" spans="1:7" s="39" customFormat="1" ht="12.75">
      <c r="A286" s="58"/>
      <c r="B286" s="60" t="s">
        <v>84</v>
      </c>
      <c r="C286" s="51"/>
      <c r="D286" s="52"/>
      <c r="E286" s="53"/>
      <c r="F286" s="54"/>
      <c r="G286" s="42"/>
    </row>
    <row r="287" spans="1:7" s="39" customFormat="1" ht="22.5">
      <c r="A287" s="58"/>
      <c r="B287" s="60" t="s">
        <v>85</v>
      </c>
      <c r="C287" s="51"/>
      <c r="D287" s="52"/>
      <c r="E287" s="53"/>
      <c r="F287" s="54"/>
      <c r="G287" s="42"/>
    </row>
    <row r="288" spans="1:7" s="39" customFormat="1" ht="12.75">
      <c r="A288" s="58"/>
      <c r="B288" s="60" t="s">
        <v>86</v>
      </c>
      <c r="C288" s="51"/>
      <c r="D288" s="52"/>
      <c r="E288" s="53"/>
      <c r="F288" s="54"/>
      <c r="G288" s="42"/>
    </row>
    <row r="289" spans="1:7" s="39" customFormat="1" ht="12.75">
      <c r="A289" s="58"/>
      <c r="B289" s="60" t="s">
        <v>87</v>
      </c>
      <c r="C289" s="51"/>
      <c r="D289" s="52"/>
      <c r="E289" s="53"/>
      <c r="F289" s="54"/>
      <c r="G289" s="42"/>
    </row>
    <row r="290" spans="1:7" s="39" customFormat="1" ht="12.75">
      <c r="A290" s="58"/>
      <c r="B290" s="60" t="s">
        <v>88</v>
      </c>
      <c r="C290" s="51"/>
      <c r="D290" s="52"/>
      <c r="E290" s="53"/>
      <c r="F290" s="54"/>
      <c r="G290" s="42"/>
    </row>
    <row r="291" spans="1:7" s="39" customFormat="1" ht="22.5">
      <c r="A291" s="58"/>
      <c r="B291" s="60" t="s">
        <v>89</v>
      </c>
      <c r="C291" s="51"/>
      <c r="D291" s="52"/>
      <c r="E291" s="53"/>
      <c r="F291" s="54"/>
      <c r="G291" s="42"/>
    </row>
    <row r="292" spans="1:7" s="39" customFormat="1" ht="12.75">
      <c r="A292" s="58"/>
      <c r="B292" s="60" t="s">
        <v>90</v>
      </c>
      <c r="C292" s="51"/>
      <c r="D292" s="52"/>
      <c r="E292" s="53"/>
      <c r="F292" s="54"/>
      <c r="G292" s="42"/>
    </row>
    <row r="293" spans="1:7" s="39" customFormat="1" ht="22.5">
      <c r="A293" s="58"/>
      <c r="B293" s="60" t="s">
        <v>91</v>
      </c>
      <c r="C293" s="61"/>
      <c r="D293" s="62"/>
      <c r="E293" s="63"/>
      <c r="F293" s="63"/>
      <c r="G293" s="42"/>
    </row>
    <row r="294" spans="1:7" s="39" customFormat="1" ht="22.5">
      <c r="A294" s="58"/>
      <c r="B294" s="60" t="s">
        <v>92</v>
      </c>
      <c r="C294" s="61"/>
      <c r="D294" s="62"/>
      <c r="E294" s="63"/>
      <c r="F294" s="63"/>
      <c r="G294" s="42"/>
    </row>
    <row r="295" spans="1:7" s="39" customFormat="1" ht="12.75">
      <c r="A295" s="58"/>
      <c r="B295" s="60" t="s">
        <v>93</v>
      </c>
      <c r="C295" s="61"/>
      <c r="D295" s="62"/>
      <c r="E295" s="63"/>
      <c r="F295" s="63"/>
      <c r="G295" s="42"/>
    </row>
    <row r="296" spans="1:7" s="39" customFormat="1" ht="12.75">
      <c r="A296" s="58"/>
      <c r="B296" s="60" t="s">
        <v>94</v>
      </c>
      <c r="C296" s="61"/>
      <c r="D296" s="62"/>
      <c r="E296" s="63"/>
      <c r="F296" s="63"/>
      <c r="G296" s="42"/>
    </row>
    <row r="297" spans="1:7" s="39" customFormat="1" ht="22.5">
      <c r="A297" s="58"/>
      <c r="B297" s="60" t="s">
        <v>95</v>
      </c>
      <c r="C297" s="61"/>
      <c r="D297" s="62"/>
      <c r="E297" s="63"/>
      <c r="F297" s="63"/>
      <c r="G297" s="42"/>
    </row>
    <row r="298" spans="1:7" s="39" customFormat="1" ht="45">
      <c r="A298" s="58"/>
      <c r="B298" s="60" t="s">
        <v>96</v>
      </c>
      <c r="C298" s="61"/>
      <c r="D298" s="62"/>
      <c r="E298" s="63"/>
      <c r="F298" s="63"/>
      <c r="G298" s="42"/>
    </row>
    <row r="299" spans="1:7" s="39" customFormat="1" ht="12.75">
      <c r="A299" s="58"/>
      <c r="B299" s="60" t="s">
        <v>97</v>
      </c>
      <c r="C299" s="61"/>
      <c r="D299" s="62"/>
      <c r="E299" s="63"/>
      <c r="F299" s="63"/>
      <c r="G299" s="42"/>
    </row>
    <row r="300" spans="1:7" s="39" customFormat="1" ht="122.25" customHeight="1">
      <c r="A300" s="64" t="s">
        <v>51</v>
      </c>
      <c r="B300" s="170" t="s">
        <v>247</v>
      </c>
      <c r="C300" s="66" t="s">
        <v>210</v>
      </c>
      <c r="D300" s="67">
        <v>110</v>
      </c>
      <c r="E300" s="68">
        <v>0</v>
      </c>
      <c r="F300" s="69">
        <f t="shared" ref="F300:F305" si="4">+D300*E300</f>
        <v>0</v>
      </c>
      <c r="G300" s="42"/>
    </row>
    <row r="301" spans="1:7" s="39" customFormat="1" ht="53.25" customHeight="1">
      <c r="A301" s="64" t="s">
        <v>52</v>
      </c>
      <c r="B301" s="70" t="s">
        <v>221</v>
      </c>
      <c r="C301" s="66" t="s">
        <v>182</v>
      </c>
      <c r="D301" s="67">
        <v>48</v>
      </c>
      <c r="E301" s="68">
        <v>0</v>
      </c>
      <c r="F301" s="69">
        <f t="shared" si="4"/>
        <v>0</v>
      </c>
      <c r="G301" s="42"/>
    </row>
    <row r="302" spans="1:7" s="39" customFormat="1" ht="24">
      <c r="A302" s="64" t="s">
        <v>53</v>
      </c>
      <c r="B302" s="70" t="s">
        <v>220</v>
      </c>
      <c r="C302" s="66" t="s">
        <v>182</v>
      </c>
      <c r="D302" s="67">
        <v>16.5</v>
      </c>
      <c r="E302" s="68">
        <v>0</v>
      </c>
      <c r="F302" s="69">
        <f t="shared" si="4"/>
        <v>0</v>
      </c>
      <c r="G302" s="42"/>
    </row>
    <row r="303" spans="1:7" s="39" customFormat="1" ht="61.5" customHeight="1">
      <c r="A303" s="64" t="s">
        <v>54</v>
      </c>
      <c r="B303" s="70" t="s">
        <v>253</v>
      </c>
      <c r="C303" s="66" t="s">
        <v>182</v>
      </c>
      <c r="D303" s="67">
        <v>145</v>
      </c>
      <c r="E303" s="68">
        <v>0</v>
      </c>
      <c r="F303" s="69">
        <f t="shared" si="4"/>
        <v>0</v>
      </c>
      <c r="G303" s="42"/>
    </row>
    <row r="304" spans="1:7" s="39" customFormat="1" ht="60">
      <c r="A304" s="64" t="s">
        <v>27</v>
      </c>
      <c r="B304" s="70" t="s">
        <v>254</v>
      </c>
      <c r="C304" s="66" t="s">
        <v>182</v>
      </c>
      <c r="D304" s="67">
        <v>145</v>
      </c>
      <c r="E304" s="68">
        <v>0</v>
      </c>
      <c r="F304" s="69">
        <f t="shared" si="4"/>
        <v>0</v>
      </c>
      <c r="G304" s="42"/>
    </row>
    <row r="305" spans="1:7" s="39" customFormat="1" ht="36">
      <c r="A305" s="64" t="s">
        <v>31</v>
      </c>
      <c r="B305" s="70" t="s">
        <v>255</v>
      </c>
      <c r="C305" s="66" t="s">
        <v>182</v>
      </c>
      <c r="D305" s="67">
        <v>11</v>
      </c>
      <c r="E305" s="68">
        <v>0</v>
      </c>
      <c r="F305" s="69">
        <f t="shared" si="4"/>
        <v>0</v>
      </c>
      <c r="G305" s="42"/>
    </row>
    <row r="306" spans="1:7" s="39" customFormat="1" ht="24">
      <c r="A306" s="64" t="s">
        <v>32</v>
      </c>
      <c r="B306" s="70" t="s">
        <v>256</v>
      </c>
      <c r="C306" s="66" t="s">
        <v>45</v>
      </c>
      <c r="D306" s="67">
        <v>2</v>
      </c>
      <c r="E306" s="68">
        <v>0</v>
      </c>
      <c r="F306" s="69">
        <f>+D306*E306</f>
        <v>0</v>
      </c>
      <c r="G306" s="42"/>
    </row>
    <row r="307" spans="1:7" s="39" customFormat="1">
      <c r="A307" s="64"/>
      <c r="B307" s="110"/>
      <c r="C307" s="66"/>
      <c r="D307" s="67"/>
      <c r="E307" s="68"/>
      <c r="F307" s="69"/>
      <c r="G307" s="42"/>
    </row>
    <row r="308" spans="1:7" s="39" customFormat="1">
      <c r="A308" s="151"/>
      <c r="B308" s="152" t="s">
        <v>219</v>
      </c>
      <c r="C308" s="45"/>
      <c r="D308" s="46"/>
      <c r="E308" s="47"/>
      <c r="F308" s="46">
        <f>SUM(F262:F307)</f>
        <v>0</v>
      </c>
      <c r="G308" s="42"/>
    </row>
    <row r="309" spans="1:7" s="39" customFormat="1" ht="15">
      <c r="A309" s="126"/>
      <c r="B309" s="164"/>
      <c r="C309" s="66"/>
      <c r="D309" s="67"/>
      <c r="E309" s="68"/>
      <c r="F309" s="69"/>
      <c r="G309" s="42"/>
    </row>
    <row r="310" spans="1:7" hidden="1">
      <c r="A310" s="74"/>
      <c r="B310" s="75"/>
      <c r="C310" s="76"/>
      <c r="D310" s="77"/>
      <c r="E310" s="78"/>
      <c r="F310" s="79"/>
    </row>
    <row r="311" spans="1:7" s="89" customFormat="1" ht="15">
      <c r="A311" s="126"/>
      <c r="B311" s="164"/>
      <c r="C311" s="66"/>
      <c r="D311" s="67"/>
      <c r="E311" s="68"/>
      <c r="F311" s="69"/>
    </row>
    <row r="312" spans="1:7" s="166" customFormat="1" ht="15">
      <c r="A312" s="171"/>
      <c r="B312" s="172"/>
      <c r="C312" s="173"/>
      <c r="D312" s="174"/>
      <c r="E312" s="175"/>
      <c r="F312" s="176"/>
    </row>
    <row r="313" spans="1:7" s="166" customFormat="1" ht="12.75">
      <c r="A313" s="49"/>
      <c r="B313" s="50"/>
      <c r="C313" s="177"/>
      <c r="D313" s="53"/>
      <c r="E313" s="83"/>
      <c r="F313" s="84"/>
    </row>
    <row r="314" spans="1:7" s="166" customFormat="1" ht="14.25" customHeight="1">
      <c r="A314" s="55"/>
      <c r="B314" s="57"/>
      <c r="C314" s="177"/>
      <c r="D314" s="53"/>
      <c r="E314" s="83"/>
      <c r="F314" s="84"/>
    </row>
    <row r="315" spans="1:7" s="166" customFormat="1" ht="12.75">
      <c r="A315" s="55"/>
      <c r="B315" s="57"/>
      <c r="C315" s="177"/>
      <c r="D315" s="53"/>
      <c r="E315" s="83"/>
      <c r="F315" s="84"/>
    </row>
    <row r="316" spans="1:7" s="166" customFormat="1" ht="12.75" customHeight="1">
      <c r="A316" s="55"/>
      <c r="B316" s="57"/>
      <c r="C316" s="177"/>
      <c r="D316" s="53"/>
      <c r="E316" s="83"/>
      <c r="F316" s="84"/>
    </row>
    <row r="317" spans="1:7" s="166" customFormat="1" ht="12.75">
      <c r="A317" s="55"/>
      <c r="B317" s="57"/>
      <c r="C317" s="177"/>
      <c r="D317" s="53"/>
      <c r="E317" s="83"/>
      <c r="F317" s="84"/>
    </row>
    <row r="318" spans="1:7" s="166" customFormat="1" ht="12.75">
      <c r="A318" s="55"/>
      <c r="B318" s="57"/>
      <c r="C318" s="177"/>
      <c r="D318" s="53"/>
      <c r="E318" s="83"/>
      <c r="F318" s="84"/>
    </row>
    <row r="319" spans="1:7" s="166" customFormat="1" ht="14.25" customHeight="1">
      <c r="A319" s="55"/>
      <c r="B319" s="57"/>
      <c r="C319" s="177"/>
      <c r="D319" s="53"/>
      <c r="E319" s="83"/>
      <c r="F319" s="84"/>
    </row>
    <row r="320" spans="1:7" s="166" customFormat="1" ht="12.75">
      <c r="A320" s="55"/>
      <c r="B320" s="57"/>
      <c r="C320" s="177"/>
      <c r="D320" s="53"/>
      <c r="E320" s="83"/>
      <c r="F320" s="84"/>
    </row>
    <row r="321" spans="1:6" s="166" customFormat="1" ht="12.75">
      <c r="A321" s="55"/>
      <c r="B321" s="57"/>
      <c r="C321" s="177"/>
      <c r="D321" s="53"/>
      <c r="E321" s="83"/>
      <c r="F321" s="84"/>
    </row>
    <row r="322" spans="1:6" s="166" customFormat="1" ht="33.75" customHeight="1">
      <c r="A322" s="55"/>
      <c r="B322" s="57"/>
      <c r="C322" s="177"/>
      <c r="D322" s="53"/>
      <c r="E322" s="83"/>
      <c r="F322" s="84"/>
    </row>
    <row r="323" spans="1:6" s="166" customFormat="1" ht="12.75">
      <c r="A323" s="55"/>
      <c r="B323" s="57"/>
      <c r="C323" s="177"/>
      <c r="D323" s="53"/>
      <c r="E323" s="83"/>
      <c r="F323" s="84"/>
    </row>
    <row r="324" spans="1:6" s="166" customFormat="1" ht="24.75" customHeight="1">
      <c r="A324" s="55"/>
      <c r="B324" s="57"/>
      <c r="C324" s="177"/>
      <c r="D324" s="53"/>
      <c r="E324" s="83"/>
      <c r="F324" s="84"/>
    </row>
    <row r="325" spans="1:6" s="166" customFormat="1" ht="12.75">
      <c r="A325" s="58"/>
      <c r="B325" s="59"/>
      <c r="C325" s="177"/>
      <c r="D325" s="53"/>
      <c r="E325" s="83"/>
      <c r="F325" s="84"/>
    </row>
    <row r="326" spans="1:6" s="166" customFormat="1" ht="12.75">
      <c r="A326" s="58"/>
      <c r="B326" s="60"/>
      <c r="C326" s="177"/>
      <c r="D326" s="53"/>
      <c r="E326" s="83"/>
      <c r="F326" s="84"/>
    </row>
    <row r="327" spans="1:6" s="166" customFormat="1" ht="12.75">
      <c r="A327" s="58"/>
      <c r="B327" s="60"/>
      <c r="C327" s="177"/>
      <c r="D327" s="53"/>
      <c r="E327" s="83"/>
      <c r="F327" s="84"/>
    </row>
    <row r="328" spans="1:6" s="166" customFormat="1" ht="12.75">
      <c r="A328" s="58"/>
      <c r="B328" s="60"/>
      <c r="C328" s="177"/>
      <c r="D328" s="53"/>
      <c r="E328" s="83"/>
      <c r="F328" s="84"/>
    </row>
    <row r="329" spans="1:6" s="166" customFormat="1" ht="12.75">
      <c r="A329" s="58"/>
      <c r="B329" s="60"/>
      <c r="C329" s="177"/>
      <c r="D329" s="53"/>
      <c r="E329" s="83"/>
      <c r="F329" s="84"/>
    </row>
    <row r="330" spans="1:6" s="166" customFormat="1" ht="12.75">
      <c r="A330" s="58"/>
      <c r="B330" s="60"/>
      <c r="C330" s="177"/>
      <c r="D330" s="53"/>
      <c r="E330" s="83"/>
      <c r="F330" s="84"/>
    </row>
    <row r="331" spans="1:6" s="166" customFormat="1" ht="12.75">
      <c r="A331" s="58"/>
      <c r="B331" s="60"/>
      <c r="C331" s="177"/>
      <c r="D331" s="53"/>
      <c r="E331" s="83"/>
      <c r="F331" s="84"/>
    </row>
    <row r="332" spans="1:6" s="166" customFormat="1" ht="12.75">
      <c r="A332" s="58"/>
      <c r="B332" s="60"/>
      <c r="C332" s="177"/>
      <c r="D332" s="53"/>
      <c r="E332" s="83"/>
      <c r="F332" s="84"/>
    </row>
    <row r="333" spans="1:6" s="166" customFormat="1" ht="12.75">
      <c r="A333" s="58"/>
      <c r="B333" s="60"/>
      <c r="C333" s="177"/>
      <c r="D333" s="53"/>
      <c r="E333" s="83"/>
      <c r="F333" s="84"/>
    </row>
    <row r="334" spans="1:6" s="166" customFormat="1" ht="12.75">
      <c r="A334" s="58"/>
      <c r="B334" s="60"/>
      <c r="C334" s="177"/>
      <c r="D334" s="53"/>
      <c r="E334" s="83"/>
      <c r="F334" s="84"/>
    </row>
    <row r="335" spans="1:6" s="166" customFormat="1" ht="12.75">
      <c r="A335" s="58"/>
      <c r="B335" s="60"/>
      <c r="C335" s="177"/>
      <c r="D335" s="53"/>
      <c r="E335" s="83"/>
      <c r="F335" s="84"/>
    </row>
    <row r="336" spans="1:6" s="166" customFormat="1" ht="12.75">
      <c r="A336" s="58"/>
      <c r="B336" s="60"/>
      <c r="C336" s="177"/>
      <c r="D336" s="53"/>
      <c r="E336" s="83"/>
      <c r="F336" s="84"/>
    </row>
    <row r="337" spans="1:6" s="166" customFormat="1" ht="15" customHeight="1">
      <c r="A337" s="58"/>
      <c r="B337" s="60"/>
      <c r="C337" s="177"/>
      <c r="D337" s="53"/>
      <c r="E337" s="83"/>
      <c r="F337" s="84"/>
    </row>
    <row r="338" spans="1:6" s="166" customFormat="1" ht="12.75">
      <c r="A338" s="58"/>
      <c r="B338" s="60"/>
      <c r="C338" s="177"/>
      <c r="D338" s="53"/>
      <c r="E338" s="83"/>
      <c r="F338" s="84"/>
    </row>
    <row r="339" spans="1:6" s="166" customFormat="1" ht="12" customHeight="1">
      <c r="A339" s="58"/>
      <c r="B339" s="60"/>
      <c r="C339" s="177"/>
      <c r="D339" s="53"/>
      <c r="E339" s="83"/>
      <c r="F339" s="84"/>
    </row>
    <row r="340" spans="1:6" s="166" customFormat="1" ht="12.75">
      <c r="A340" s="58"/>
      <c r="B340" s="60"/>
      <c r="C340" s="177"/>
      <c r="D340" s="53"/>
      <c r="E340" s="83"/>
      <c r="F340" s="84"/>
    </row>
    <row r="341" spans="1:6" s="166" customFormat="1" ht="12.75">
      <c r="A341" s="58"/>
      <c r="B341" s="60"/>
      <c r="C341" s="177"/>
      <c r="D341" s="53"/>
      <c r="E341" s="83"/>
      <c r="F341" s="157"/>
    </row>
    <row r="342" spans="1:6" s="166" customFormat="1" ht="12.75">
      <c r="A342" s="58"/>
      <c r="B342" s="60"/>
      <c r="C342" s="177"/>
      <c r="D342" s="53"/>
      <c r="E342" s="83"/>
      <c r="F342" s="157"/>
    </row>
    <row r="343" spans="1:6" s="166" customFormat="1" ht="12.75">
      <c r="A343" s="58"/>
      <c r="B343" s="60"/>
      <c r="C343" s="177"/>
      <c r="D343" s="53"/>
      <c r="E343" s="83"/>
      <c r="F343" s="157"/>
    </row>
    <row r="344" spans="1:6" s="166" customFormat="1" ht="12.75">
      <c r="A344" s="58"/>
      <c r="B344" s="60"/>
      <c r="C344" s="177"/>
      <c r="D344" s="53"/>
      <c r="E344" s="83"/>
      <c r="F344" s="157"/>
    </row>
    <row r="345" spans="1:6" s="166" customFormat="1" ht="12.75">
      <c r="A345" s="58"/>
      <c r="B345" s="60"/>
      <c r="C345" s="177"/>
      <c r="D345" s="53"/>
      <c r="E345" s="83"/>
      <c r="F345" s="157"/>
    </row>
    <row r="346" spans="1:6" s="166" customFormat="1" ht="12.75">
      <c r="A346" s="58"/>
      <c r="B346" s="60"/>
      <c r="C346" s="177"/>
      <c r="D346" s="53"/>
      <c r="E346" s="83"/>
      <c r="F346" s="157"/>
    </row>
    <row r="347" spans="1:6" s="166" customFormat="1" ht="12.75">
      <c r="A347" s="58"/>
      <c r="B347" s="60"/>
      <c r="C347" s="177"/>
      <c r="D347" s="53"/>
      <c r="E347" s="83"/>
      <c r="F347" s="157"/>
    </row>
    <row r="348" spans="1:6" s="166" customFormat="1" ht="11.25" customHeight="1">
      <c r="A348" s="58"/>
      <c r="B348" s="60"/>
      <c r="C348" s="177"/>
      <c r="D348" s="53"/>
      <c r="E348" s="83"/>
      <c r="F348" s="157"/>
    </row>
    <row r="349" spans="1:6" s="166" customFormat="1" ht="36" customHeight="1">
      <c r="A349" s="64"/>
      <c r="B349" s="70"/>
      <c r="C349" s="160"/>
      <c r="D349" s="161"/>
      <c r="E349" s="68"/>
      <c r="F349" s="162"/>
    </row>
    <row r="350" spans="1:6" s="189" customFormat="1" ht="62.25" customHeight="1">
      <c r="A350" s="117"/>
      <c r="B350" s="188"/>
      <c r="D350" s="161"/>
      <c r="E350" s="162"/>
      <c r="F350" s="162"/>
    </row>
    <row r="351" spans="1:6" s="169" customFormat="1">
      <c r="A351" s="64"/>
      <c r="B351" s="70"/>
      <c r="C351" s="160"/>
      <c r="D351" s="161"/>
      <c r="E351" s="68"/>
      <c r="F351" s="162"/>
    </row>
    <row r="352" spans="1:6" s="166" customFormat="1">
      <c r="A352" s="109"/>
      <c r="B352" s="70"/>
      <c r="C352" s="160"/>
      <c r="D352" s="161"/>
      <c r="E352" s="68"/>
      <c r="F352" s="162"/>
    </row>
    <row r="353" spans="1:6" s="166" customFormat="1">
      <c r="A353" s="178"/>
      <c r="B353" s="179"/>
      <c r="C353" s="173"/>
      <c r="D353" s="174"/>
      <c r="E353" s="175"/>
      <c r="F353" s="174"/>
    </row>
    <row r="354" spans="1:6" s="183" customFormat="1" ht="15">
      <c r="A354" s="180"/>
      <c r="B354" s="181"/>
      <c r="C354" s="182"/>
      <c r="D354" s="182"/>
      <c r="E354" s="182"/>
      <c r="F354" s="182"/>
    </row>
    <row r="355" spans="1:6" s="166" customFormat="1" ht="12.75">
      <c r="A355" s="184"/>
      <c r="B355" s="185"/>
      <c r="C355" s="186"/>
      <c r="D355" s="186"/>
      <c r="E355" s="186"/>
      <c r="F355" s="186"/>
    </row>
    <row r="356" spans="1:6" s="166" customFormat="1">
      <c r="A356" s="190"/>
      <c r="B356" s="191"/>
      <c r="C356" s="186"/>
      <c r="D356" s="186"/>
      <c r="E356" s="186"/>
      <c r="F356" s="186"/>
    </row>
    <row r="357" spans="1:6" s="166" customFormat="1">
      <c r="A357" s="190"/>
      <c r="B357" s="191"/>
      <c r="C357" s="186"/>
      <c r="D357" s="186"/>
      <c r="E357" s="186"/>
      <c r="F357" s="186"/>
    </row>
    <row r="358" spans="1:6" s="166" customFormat="1">
      <c r="A358" s="190"/>
      <c r="B358" s="191"/>
      <c r="C358" s="186"/>
      <c r="D358" s="186"/>
      <c r="E358" s="186"/>
      <c r="F358" s="186"/>
    </row>
    <row r="359" spans="1:6" s="166" customFormat="1">
      <c r="A359" s="190"/>
      <c r="B359" s="191"/>
      <c r="C359" s="186"/>
      <c r="D359" s="186"/>
      <c r="E359" s="186"/>
      <c r="F359" s="186"/>
    </row>
    <row r="360" spans="1:6" s="166" customFormat="1">
      <c r="A360" s="190"/>
      <c r="B360" s="191"/>
      <c r="C360" s="186"/>
      <c r="D360" s="186"/>
      <c r="E360" s="187"/>
      <c r="F360" s="187"/>
    </row>
    <row r="361" spans="1:6" s="166" customFormat="1">
      <c r="A361" s="190"/>
      <c r="B361" s="191"/>
      <c r="C361" s="66"/>
      <c r="D361" s="67"/>
      <c r="E361" s="68"/>
      <c r="F361" s="69"/>
    </row>
    <row r="362" spans="1:6" s="166" customFormat="1">
      <c r="A362" s="49"/>
      <c r="B362" s="57"/>
      <c r="C362" s="155"/>
      <c r="D362" s="156"/>
      <c r="E362" s="83"/>
      <c r="F362" s="157"/>
    </row>
    <row r="363" spans="1:6" s="166" customFormat="1">
      <c r="A363" s="49"/>
      <c r="B363" s="57"/>
      <c r="C363" s="155"/>
      <c r="D363" s="156"/>
      <c r="E363" s="83"/>
      <c r="F363" s="157"/>
    </row>
    <row r="364" spans="1:6" s="166" customFormat="1">
      <c r="A364" s="49"/>
      <c r="B364" s="57"/>
      <c r="C364" s="155"/>
      <c r="D364" s="156"/>
      <c r="E364" s="83"/>
      <c r="F364" s="157"/>
    </row>
    <row r="365" spans="1:6" s="166" customFormat="1">
      <c r="A365" s="49"/>
      <c r="B365" s="57"/>
      <c r="C365" s="155"/>
      <c r="D365" s="156"/>
      <c r="E365" s="83"/>
      <c r="F365" s="157"/>
    </row>
    <row r="366" spans="1:6" s="166" customFormat="1">
      <c r="A366" s="49"/>
      <c r="B366" s="57"/>
      <c r="C366" s="155"/>
      <c r="D366" s="156"/>
      <c r="E366" s="83"/>
      <c r="F366" s="157"/>
    </row>
    <row r="367" spans="1:6" s="166" customFormat="1">
      <c r="A367" s="49"/>
      <c r="B367" s="57"/>
      <c r="C367" s="155"/>
      <c r="D367" s="156"/>
      <c r="E367" s="83"/>
      <c r="F367" s="157"/>
    </row>
    <row r="368" spans="1:6" s="166" customFormat="1">
      <c r="A368" s="49"/>
      <c r="B368" s="57"/>
      <c r="C368" s="155"/>
      <c r="D368" s="156"/>
      <c r="E368" s="83"/>
      <c r="F368" s="157"/>
    </row>
    <row r="369" spans="1:6" s="166" customFormat="1">
      <c r="A369" s="49"/>
      <c r="B369" s="56"/>
      <c r="C369" s="155"/>
      <c r="D369" s="156"/>
      <c r="E369" s="83"/>
      <c r="F369" s="157"/>
    </row>
    <row r="370" spans="1:6" s="166" customFormat="1">
      <c r="A370" s="49"/>
      <c r="B370" s="57"/>
      <c r="C370" s="155"/>
      <c r="D370" s="156"/>
      <c r="E370" s="83"/>
      <c r="F370" s="157"/>
    </row>
    <row r="371" spans="1:6" s="166" customFormat="1">
      <c r="A371" s="49"/>
      <c r="B371" s="57"/>
      <c r="C371" s="155"/>
      <c r="D371" s="156"/>
      <c r="E371" s="83"/>
      <c r="F371" s="157"/>
    </row>
    <row r="372" spans="1:6" s="166" customFormat="1">
      <c r="A372" s="49"/>
      <c r="B372" s="57"/>
      <c r="C372" s="155"/>
      <c r="D372" s="156"/>
      <c r="E372" s="83"/>
      <c r="F372" s="157"/>
    </row>
    <row r="373" spans="1:6" s="166" customFormat="1">
      <c r="A373" s="49"/>
      <c r="B373" s="57"/>
      <c r="C373" s="155"/>
      <c r="D373" s="156"/>
      <c r="E373" s="83"/>
      <c r="F373" s="157"/>
    </row>
    <row r="374" spans="1:6" s="166" customFormat="1">
      <c r="A374" s="49"/>
      <c r="B374" s="57"/>
      <c r="C374" s="155"/>
      <c r="D374" s="156"/>
      <c r="E374" s="83"/>
      <c r="F374" s="157"/>
    </row>
    <row r="375" spans="1:6" s="166" customFormat="1">
      <c r="A375" s="49"/>
      <c r="B375" s="57"/>
      <c r="C375" s="155"/>
      <c r="D375" s="156"/>
      <c r="E375" s="83"/>
      <c r="F375" s="157"/>
    </row>
    <row r="376" spans="1:6" s="166" customFormat="1">
      <c r="A376" s="49"/>
      <c r="B376" s="57"/>
      <c r="C376" s="155"/>
      <c r="D376" s="156"/>
      <c r="E376" s="83"/>
      <c r="F376" s="157"/>
    </row>
    <row r="377" spans="1:6" s="166" customFormat="1">
      <c r="A377" s="49"/>
      <c r="B377" s="57"/>
      <c r="C377" s="155"/>
      <c r="D377" s="156"/>
      <c r="E377" s="83"/>
      <c r="F377" s="157"/>
    </row>
    <row r="378" spans="1:6" s="166" customFormat="1">
      <c r="A378" s="49"/>
      <c r="B378" s="57"/>
      <c r="C378" s="155"/>
      <c r="D378" s="156"/>
      <c r="E378" s="83"/>
      <c r="F378" s="157"/>
    </row>
    <row r="379" spans="1:6" s="166" customFormat="1">
      <c r="A379" s="49"/>
      <c r="B379" s="57"/>
      <c r="C379" s="155"/>
      <c r="D379" s="156"/>
      <c r="E379" s="83"/>
      <c r="F379" s="157"/>
    </row>
    <row r="380" spans="1:6" s="166" customFormat="1">
      <c r="A380" s="49"/>
      <c r="B380" s="57"/>
      <c r="C380" s="155"/>
      <c r="D380" s="156"/>
      <c r="E380" s="83"/>
      <c r="F380" s="157"/>
    </row>
    <row r="381" spans="1:6" s="166" customFormat="1">
      <c r="A381" s="49"/>
      <c r="B381" s="57"/>
      <c r="C381" s="155"/>
      <c r="D381" s="156"/>
      <c r="E381" s="83"/>
      <c r="F381" s="157"/>
    </row>
    <row r="382" spans="1:6" s="166" customFormat="1">
      <c r="A382" s="49"/>
      <c r="B382" s="57"/>
      <c r="C382" s="155"/>
      <c r="D382" s="156"/>
      <c r="E382" s="83"/>
      <c r="F382" s="157"/>
    </row>
    <row r="383" spans="1:6" s="166" customFormat="1">
      <c r="A383" s="49"/>
      <c r="B383" s="57"/>
      <c r="C383" s="155"/>
      <c r="D383" s="156"/>
      <c r="E383" s="83"/>
      <c r="F383" s="157"/>
    </row>
    <row r="384" spans="1:6" s="166" customFormat="1">
      <c r="A384" s="49"/>
      <c r="B384" s="57"/>
      <c r="C384" s="155"/>
      <c r="D384" s="156"/>
      <c r="E384" s="83"/>
      <c r="F384" s="157"/>
    </row>
    <row r="385" spans="1:6" s="166" customFormat="1">
      <c r="A385" s="49"/>
      <c r="B385" s="57"/>
      <c r="C385" s="155"/>
      <c r="D385" s="156"/>
      <c r="E385" s="83"/>
      <c r="F385" s="157"/>
    </row>
    <row r="386" spans="1:6" s="166" customFormat="1">
      <c r="A386" s="49"/>
      <c r="B386" s="57"/>
      <c r="C386" s="155"/>
      <c r="D386" s="156"/>
      <c r="E386" s="83"/>
      <c r="F386" s="157"/>
    </row>
    <row r="387" spans="1:6" s="166" customFormat="1">
      <c r="A387" s="49"/>
      <c r="B387" s="57"/>
      <c r="C387" s="155"/>
      <c r="D387" s="156"/>
      <c r="E387" s="83"/>
      <c r="F387" s="157"/>
    </row>
    <row r="388" spans="1:6" s="166" customFormat="1">
      <c r="A388" s="49"/>
      <c r="B388" s="57"/>
      <c r="C388" s="155"/>
      <c r="D388" s="156"/>
      <c r="E388" s="83"/>
      <c r="F388" s="157"/>
    </row>
    <row r="389" spans="1:6" s="166" customFormat="1">
      <c r="A389" s="49"/>
      <c r="B389" s="57"/>
      <c r="C389" s="155"/>
      <c r="D389" s="156"/>
      <c r="E389" s="83"/>
      <c r="F389" s="157"/>
    </row>
    <row r="390" spans="1:6" s="166" customFormat="1">
      <c r="A390" s="49"/>
      <c r="B390" s="57"/>
      <c r="C390" s="155"/>
      <c r="D390" s="156"/>
      <c r="E390" s="83"/>
      <c r="F390" s="157"/>
    </row>
    <row r="391" spans="1:6" s="166" customFormat="1">
      <c r="A391" s="49"/>
      <c r="B391" s="80"/>
      <c r="C391" s="155"/>
      <c r="D391" s="156"/>
      <c r="E391" s="83"/>
      <c r="F391" s="157"/>
    </row>
    <row r="392" spans="1:6" s="169" customFormat="1">
      <c r="A392" s="64"/>
      <c r="B392" s="65"/>
      <c r="C392" s="160"/>
      <c r="D392" s="161"/>
      <c r="E392" s="68"/>
      <c r="F392" s="162"/>
    </row>
    <row r="393" spans="1:6" s="166" customFormat="1">
      <c r="A393" s="102"/>
      <c r="B393" s="80"/>
      <c r="C393" s="155"/>
      <c r="D393" s="156"/>
      <c r="E393" s="83"/>
      <c r="F393" s="157"/>
    </row>
    <row r="394" spans="1:6" s="166" customFormat="1">
      <c r="A394" s="49"/>
      <c r="B394" s="80"/>
      <c r="C394" s="155"/>
      <c r="D394" s="156"/>
      <c r="E394" s="83"/>
      <c r="F394" s="157"/>
    </row>
    <row r="395" spans="1:6" s="166" customFormat="1">
      <c r="A395" s="49"/>
      <c r="B395" s="80"/>
      <c r="C395" s="155"/>
      <c r="D395" s="156"/>
      <c r="E395" s="83"/>
      <c r="F395" s="157"/>
    </row>
    <row r="396" spans="1:6" s="166" customFormat="1">
      <c r="A396" s="178"/>
      <c r="B396" s="179"/>
      <c r="C396" s="173"/>
      <c r="D396" s="174"/>
      <c r="E396" s="175"/>
      <c r="F396" s="174"/>
    </row>
  </sheetData>
  <protectedRanges>
    <protectedRange sqref="C293:D299" name="Obseg27_5"/>
    <protectedRange password="C032" sqref="C293:C299" name="Obseg26_5"/>
    <protectedRange sqref="C293:C299" name="Obseg4_1_5"/>
    <protectedRange sqref="C293:C299" name="Obseg2_1_5"/>
    <protectedRange sqref="C293:C299" name="Obseg1_1_5"/>
    <protectedRange sqref="C293:C299" name="Obseg3_1_5"/>
    <protectedRange sqref="C293:C299" name="Obseg5_1_5"/>
  </protectedRanges>
  <phoneticPr fontId="1" type="noConversion"/>
  <pageMargins left="0.35433070866141736" right="3.937007874015748E-2" top="0.43307086614173229" bottom="0.39370078740157483" header="0" footer="0.15748031496062992"/>
  <pageSetup paperSize="9" scale="98" orientation="portrait" r:id="rId1"/>
  <headerFooter alignWithMargins="0">
    <oddHeader>&amp;C________________________________________________________________________________________&amp;R&amp;"Arial,Krepko"&amp;8ARHITEKTURING d.o.o., Drenov Grič 80, SI-1360 VRHNIKA</oddHeader>
    <oddFooter>&amp;R&amp;"Arial,Krepko"&amp;P&amp;"Arial,Navadno"&amp;8/&amp;N</oddFooter>
  </headerFooter>
  <rowBreaks count="6" manualBreakCount="6">
    <brk id="19" max="16383" man="1"/>
    <brk id="20" max="16383" man="1"/>
    <brk id="115" max="16383" man="1"/>
    <brk id="186" max="16383" man="1"/>
    <brk id="258" max="16383" man="1"/>
    <brk id="309"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2</vt:i4>
      </vt:variant>
      <vt:variant>
        <vt:lpstr>Imenovani obsegi</vt:lpstr>
      </vt:variant>
      <vt:variant>
        <vt:i4>3</vt:i4>
      </vt:variant>
    </vt:vector>
  </HeadingPairs>
  <TitlesOfParts>
    <vt:vector size="5" baseType="lpstr">
      <vt:lpstr>GLAVA PREDRAČUNA</vt:lpstr>
      <vt:lpstr>G.O.I DELA_1.FAZA_JR</vt:lpstr>
      <vt:lpstr>'G.O.I DELA_1.FAZA_JR'!Področje_tiskanja</vt:lpstr>
      <vt:lpstr>'G.O.I DELA_1.FAZA_JR'!Print_Area</vt:lpstr>
      <vt:lpstr>'GLAVA PREDRAČUNA'!Print_Area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Vladimir</dc:creator>
  <cp:lastModifiedBy>Milivoj Kalanj</cp:lastModifiedBy>
  <cp:lastPrinted>2013-04-05T10:14:01Z</cp:lastPrinted>
  <dcterms:created xsi:type="dcterms:W3CDTF">2005-03-16T17:37:02Z</dcterms:created>
  <dcterms:modified xsi:type="dcterms:W3CDTF">2013-04-05T10:14:18Z</dcterms:modified>
</cp:coreProperties>
</file>